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gode\Documents\0Almaris\godeohlson-web\files\"/>
    </mc:Choice>
  </mc:AlternateContent>
  <bookViews>
    <workbookView xWindow="0" yWindow="30" windowWidth="11700" windowHeight="2280"/>
  </bookViews>
  <sheets>
    <sheet name="RecastedIncome" sheetId="1" r:id="rId1"/>
  </sheets>
  <definedNames>
    <definedName name="Step_1">RecastedIncome!$G$11</definedName>
    <definedName name="Step_10">RecastedIncome!$G$24</definedName>
    <definedName name="Step_11">RecastedIncome!$G$25</definedName>
    <definedName name="Step_12">RecastedIncome!$G$29</definedName>
    <definedName name="Step_13">RecastedIncome!$G$30</definedName>
    <definedName name="Step_14">RecastedIncome!$G$34</definedName>
    <definedName name="Step_15">RecastedIncome!$G$39</definedName>
    <definedName name="Step_16">RecastedIncome!$G$40</definedName>
    <definedName name="Step_17">RecastedIncome!$G$42</definedName>
    <definedName name="Step_18">RecastedIncome!$G$44</definedName>
    <definedName name="Step_19">RecastedIncome!$G$46</definedName>
    <definedName name="Step_2">RecastedIncome!$G$12</definedName>
    <definedName name="Step_20">RecastedIncome!$G$47</definedName>
    <definedName name="Step_21">RecastedIncome!$G$48</definedName>
    <definedName name="Step_22">RecastedIncome!$G$49</definedName>
    <definedName name="Step_23">RecastedIncome!$G$54</definedName>
    <definedName name="Step_24">RecastedIncome!$G$55</definedName>
    <definedName name="Step_25">RecastedIncome!$G$56</definedName>
    <definedName name="Step_26">RecastedIncome!$G$57</definedName>
    <definedName name="Step_27">RecastedIncome!$G$58</definedName>
    <definedName name="Step_28">RecastedIncome!$G$59</definedName>
    <definedName name="Step_29">RecastedIncome!$G$60</definedName>
    <definedName name="Step_3">RecastedIncome!$G$13</definedName>
    <definedName name="Step_30">RecastedIncome!$G$61</definedName>
    <definedName name="Step_31">RecastedIncome!$G$62</definedName>
    <definedName name="Step_32">RecastedIncome!$G$66</definedName>
    <definedName name="Step_33">RecastedIncome!$G$67</definedName>
    <definedName name="Step_34">RecastedIncome!$G$68</definedName>
    <definedName name="Step_35">RecastedIncome!$G$70</definedName>
    <definedName name="Step_36">RecastedIncome!$G$71</definedName>
    <definedName name="Step_37">RecastedIncome!$G$72</definedName>
    <definedName name="Step_4">RecastedIncome!$G$14</definedName>
    <definedName name="Step_5">RecastedIncome!$G$15</definedName>
    <definedName name="Step_6">RecastedIncome!$G$16</definedName>
    <definedName name="Step_7">RecastedIncome!$G$19</definedName>
    <definedName name="Step_8">RecastedIncome!$G$20</definedName>
    <definedName name="Step_9">RecastedIncome!$G$21</definedName>
  </definedNames>
  <calcPr calcId="162913" iterate="1"/>
</workbook>
</file>

<file path=xl/calcChain.xml><?xml version="1.0" encoding="utf-8"?>
<calcChain xmlns="http://schemas.openxmlformats.org/spreadsheetml/2006/main">
  <c r="C20" i="1" l="1"/>
  <c r="C34" i="1"/>
  <c r="C19" i="1"/>
  <c r="C15" i="1"/>
  <c r="C12" i="1"/>
  <c r="C13" i="1"/>
  <c r="C16" i="1" s="1"/>
  <c r="C29" i="1" s="1"/>
  <c r="C14" i="1"/>
  <c r="D11" i="1"/>
  <c r="D13" i="1" s="1"/>
  <c r="G12" i="1"/>
  <c r="G13" i="1" s="1"/>
  <c r="G14" i="1" s="1"/>
  <c r="G15" i="1" s="1"/>
  <c r="G16" i="1" s="1"/>
  <c r="G19" i="1" s="1"/>
  <c r="G20" i="1" s="1"/>
  <c r="G21" i="1" s="1"/>
  <c r="G24" i="1" s="1"/>
  <c r="G25" i="1" s="1"/>
  <c r="G29" i="1" s="1"/>
  <c r="G30" i="1" s="1"/>
  <c r="G34" i="1" s="1"/>
  <c r="G39" i="1" s="1"/>
  <c r="G40" i="1" s="1"/>
  <c r="G42" i="1" s="1"/>
  <c r="G44" i="1" s="1"/>
  <c r="G46" i="1" s="1"/>
  <c r="G47" i="1" s="1"/>
  <c r="G48" i="1" s="1"/>
  <c r="G49" i="1" s="1"/>
  <c r="G54" i="1" s="1"/>
  <c r="G55" i="1" s="1"/>
  <c r="G56" i="1" s="1"/>
  <c r="G57" i="1" s="1"/>
  <c r="G58" i="1" s="1"/>
  <c r="G59" i="1" s="1"/>
  <c r="G60" i="1" s="1"/>
  <c r="G61" i="1" s="1"/>
  <c r="G62" i="1" s="1"/>
  <c r="G66" i="1" s="1"/>
  <c r="G67" i="1" s="1"/>
  <c r="G68" i="1" s="1"/>
  <c r="G70" i="1" s="1"/>
  <c r="G71" i="1" s="1"/>
  <c r="G72" i="1" s="1"/>
  <c r="D68" i="1"/>
  <c r="E68" i="1"/>
  <c r="C68" i="1"/>
  <c r="C72" i="1"/>
  <c r="C62" i="1"/>
  <c r="D62" i="1"/>
  <c r="E62" i="1"/>
  <c r="D25" i="1"/>
  <c r="E25" i="1"/>
  <c r="C25" i="1"/>
  <c r="E72" i="1"/>
  <c r="D72" i="1"/>
  <c r="C42" i="1"/>
  <c r="D15" i="1" l="1"/>
  <c r="C21" i="1"/>
  <c r="C30" i="1" s="1"/>
  <c r="D19" i="1"/>
  <c r="D21" i="1" s="1"/>
  <c r="D30" i="1" s="1"/>
  <c r="D48" i="1" s="1"/>
  <c r="D20" i="1"/>
  <c r="C39" i="1"/>
  <c r="C44" i="1"/>
  <c r="D16" i="1"/>
  <c r="D29" i="1" s="1"/>
  <c r="E11" i="1"/>
  <c r="D34" i="1"/>
  <c r="D46" i="1"/>
  <c r="D14" i="1"/>
  <c r="D12" i="1"/>
  <c r="D47" i="1" l="1"/>
  <c r="D39" i="1"/>
  <c r="D44" i="1"/>
  <c r="D42" i="1"/>
  <c r="D49" i="1"/>
  <c r="E20" i="1"/>
  <c r="E14" i="1"/>
  <c r="E12" i="1"/>
  <c r="E16" i="1" s="1"/>
  <c r="E29" i="1" s="1"/>
  <c r="E46" i="1"/>
  <c r="E34" i="1"/>
  <c r="E15" i="1"/>
  <c r="E13" i="1"/>
  <c r="E19" i="1"/>
  <c r="E21" i="1" l="1"/>
  <c r="E30" i="1" s="1"/>
  <c r="E48" i="1" s="1"/>
  <c r="E44" i="1"/>
  <c r="E47" i="1"/>
  <c r="E39" i="1"/>
  <c r="E40" i="1"/>
  <c r="E49" i="1"/>
  <c r="E42" i="1"/>
</calcChain>
</file>

<file path=xl/sharedStrings.xml><?xml version="1.0" encoding="utf-8"?>
<sst xmlns="http://schemas.openxmlformats.org/spreadsheetml/2006/main" count="59" uniqueCount="56">
  <si>
    <t>Year-2</t>
  </si>
  <si>
    <t>Year-1</t>
  </si>
  <si>
    <t>Year 0</t>
  </si>
  <si>
    <t>___</t>
  </si>
  <si>
    <t>Recurring secondary enterprise items before tax</t>
  </si>
  <si>
    <t>Recurring primary enterprise items before tax</t>
  </si>
  <si>
    <t>Recurring financial expense (income)</t>
  </si>
  <si>
    <t>Non-recurring financial expense (income)</t>
  </si>
  <si>
    <t>Optional: Items generally excluded from recurring enterprise profit</t>
  </si>
  <si>
    <t>_</t>
  </si>
  <si>
    <t>Non-recurring enterprise items</t>
  </si>
  <si>
    <t>After-tax enterprise profits</t>
  </si>
  <si>
    <t>Revenues or Sales [S]</t>
  </si>
  <si>
    <t>Cost of sales [COS]</t>
  </si>
  <si>
    <t>Selling, general, and administrative [SG&amp;A]</t>
  </si>
  <si>
    <t>Research and development [R&amp;D]</t>
  </si>
  <si>
    <t>Other recurring secondary expenses [RSOther; expense positive, benefit: negative]</t>
  </si>
  <si>
    <t>Income (loss) from equity investments [EQINC; income: positive, Loss: negative]</t>
  </si>
  <si>
    <t>= Recurring primary enterprise profit before tax [RPEPBT = S - COS - SG&amp;A - R&amp;D - RPOther]</t>
  </si>
  <si>
    <t>Other recurring expense (benefit) related to revenues [RPother; expense: positive, benefit: negative]</t>
  </si>
  <si>
    <t xml:space="preserve">= Recurring secondary enterprise profit before tax [RSEPBT = EQINC - RSOther] </t>
  </si>
  <si>
    <t>Recurring secondary enterprise effective tax rate [RSEETR]</t>
  </si>
  <si>
    <t>Recurring primary enterprise profit after tax [RPEPAT]</t>
  </si>
  <si>
    <t>Recurring secondary enterprise profit after tax [RSEPAT]</t>
  </si>
  <si>
    <t>Recurring primary enterprise profit margin after tax [m = RPEPAT/S]</t>
  </si>
  <si>
    <t>Asset impairments [expense: positive]</t>
  </si>
  <si>
    <t>Restructuring charges (benefit from reversal) [expense: positive, benefit: negative]</t>
  </si>
  <si>
    <t>Loss (gain) on dispositions [loss: positive, gain: negative]</t>
  </si>
  <si>
    <t>= Non-recurring enterprise expense (income) [Sum of the above items]</t>
  </si>
  <si>
    <t>Reported interest expense [RFE: Enter as positive.]</t>
  </si>
  <si>
    <t>= Net recurring financial expense (income), pre-tax [NRFE = RFE - RFI]</t>
  </si>
  <si>
    <t>= Net non-recurring financial expense (income), pre-tax [NNRFE = sum of the above items]</t>
  </si>
  <si>
    <t>Losses (gains) from sale of equity investments [loss: positive, gain: negative]</t>
  </si>
  <si>
    <t>Other losses (gains) [loss: positive, gain: negative]</t>
  </si>
  <si>
    <t>Less: Reported interest and investment income [RFI: Enter as NEGATIVE.]</t>
  </si>
  <si>
    <t>Reported losses (gains) due to bond buybacks [loss: positive, gain: negative]</t>
  </si>
  <si>
    <t>Reported recognized losses (gains) on financial investments [loss: positive, gain: negative]</t>
  </si>
  <si>
    <t>Key metrics: Margins, net asset turnover,  ROIC, and growth rate</t>
  </si>
  <si>
    <t>Margins</t>
  </si>
  <si>
    <t>Ending primary net enterprise assets as % of sales [PNEA/S]</t>
  </si>
  <si>
    <t>Growth rates</t>
  </si>
  <si>
    <t>ROIC = Primary recurring enterprise profit after tax/Ending primary net enterprise assets</t>
  </si>
  <si>
    <t>Goodwill impairments [expense: positive]</t>
  </si>
  <si>
    <t>Impairment losses on equity investments [loss: positive]</t>
  </si>
  <si>
    <t>Click here</t>
  </si>
  <si>
    <t>Net enterprise asset intensity [inverse of net enterprise asset turnover]</t>
  </si>
  <si>
    <t>Primary ROIC</t>
  </si>
  <si>
    <t>Mark-to-market unrealized losses (gains) on equity investment [loss: positive, gain: negative]</t>
  </si>
  <si>
    <t>Tax rates</t>
  </si>
  <si>
    <t>Recurring primary enterprise effective tax rate [RPEETR]</t>
  </si>
  <si>
    <r>
      <t>Sales growth [S</t>
    </r>
    <r>
      <rPr>
        <vertAlign val="subscript"/>
        <sz val="10"/>
        <rFont val="Verdana"/>
        <family val="2"/>
      </rPr>
      <t>t</t>
    </r>
    <r>
      <rPr>
        <sz val="8"/>
        <rFont val="Verdana"/>
        <family val="2"/>
      </rPr>
      <t>/S</t>
    </r>
    <r>
      <rPr>
        <vertAlign val="subscript"/>
        <sz val="10"/>
        <rFont val="Verdana"/>
        <family val="2"/>
      </rPr>
      <t>t - 1</t>
    </r>
    <r>
      <rPr>
        <sz val="8"/>
        <rFont val="Verdana"/>
        <family val="2"/>
      </rPr>
      <t>]</t>
    </r>
  </si>
  <si>
    <r>
      <t>Growth rate of recurring primary enterprise profit after tax [RPEPAT</t>
    </r>
    <r>
      <rPr>
        <vertAlign val="subscript"/>
        <sz val="10"/>
        <rFont val="Verdana"/>
        <family val="2"/>
      </rPr>
      <t>t</t>
    </r>
    <r>
      <rPr>
        <sz val="8"/>
        <rFont val="Verdana"/>
        <family val="2"/>
      </rPr>
      <t>/RPEPAT</t>
    </r>
    <r>
      <rPr>
        <vertAlign val="subscript"/>
        <sz val="10"/>
        <rFont val="Verdana"/>
        <family val="2"/>
      </rPr>
      <t>t - 1</t>
    </r>
    <r>
      <rPr>
        <sz val="8"/>
        <rFont val="Verdana"/>
        <family val="2"/>
      </rPr>
      <t>]</t>
    </r>
  </si>
  <si>
    <r>
      <t>Growth rate of recurring secondary enterprise profit after tax [RSEPAT</t>
    </r>
    <r>
      <rPr>
        <vertAlign val="subscript"/>
        <sz val="10"/>
        <rFont val="Verdana"/>
        <family val="2"/>
      </rPr>
      <t>t</t>
    </r>
    <r>
      <rPr>
        <sz val="8"/>
        <rFont val="Verdana"/>
        <family val="2"/>
      </rPr>
      <t>/RSEPAT</t>
    </r>
    <r>
      <rPr>
        <vertAlign val="subscript"/>
        <sz val="10"/>
        <rFont val="Verdana"/>
        <family val="2"/>
      </rPr>
      <t>t - 1</t>
    </r>
    <r>
      <rPr>
        <sz val="8"/>
        <rFont val="Verdana"/>
        <family val="2"/>
      </rPr>
      <t>]</t>
    </r>
  </si>
  <si>
    <r>
      <t>Growth rate of primary net enterprise assets [PNEA</t>
    </r>
    <r>
      <rPr>
        <vertAlign val="subscript"/>
        <sz val="10"/>
        <rFont val="Verdana"/>
        <family val="2"/>
      </rPr>
      <t>t</t>
    </r>
    <r>
      <rPr>
        <sz val="8"/>
        <rFont val="Verdana"/>
        <family val="2"/>
      </rPr>
      <t>/PNEA</t>
    </r>
    <r>
      <rPr>
        <vertAlign val="subscript"/>
        <sz val="10"/>
        <rFont val="Verdana"/>
        <family val="2"/>
      </rPr>
      <t>t - 1</t>
    </r>
    <r>
      <rPr>
        <sz val="8"/>
        <rFont val="Verdana"/>
        <family val="2"/>
      </rPr>
      <t>]</t>
    </r>
  </si>
  <si>
    <r>
      <t>Average margin = Sum of 3-yr RPEPAT/Sum of 3-yr sales [m</t>
    </r>
    <r>
      <rPr>
        <vertAlign val="subscript"/>
        <sz val="10"/>
        <rFont val="Verdana"/>
        <family val="2"/>
      </rPr>
      <t>avg</t>
    </r>
    <r>
      <rPr>
        <sz val="8"/>
        <rFont val="Verdana"/>
        <family val="2"/>
      </rPr>
      <t>]</t>
    </r>
  </si>
  <si>
    <t>Net enterprise assets: Primary activities [PNEA]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</si>
</sst>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%"/>
    <numFmt numFmtId="165" formatCode="#,##0.0000_);[Red]\(#,##0.0000\)"/>
    <numFmt numFmtId="166" formatCode="#,##0.00%_);[Red]\(#,##0.00%\)"/>
    <numFmt numFmtId="167" formatCode="#,##0.00\d_);[Red]\(#,##0.00\d\)"/>
    <numFmt numFmtId="168" formatCode="#,##0.00\x_);[Red]\(#,##0.00\x\)"/>
    <numFmt numFmtId="169" formatCode="[$USD]\ #,##0.00_);[Red]\([$USD]\ #,##0.00\)"/>
  </numFmts>
  <fonts count="7" x14ac:knownFonts="1">
    <font>
      <sz val="8"/>
      <name val="Verdana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u/>
      <sz val="8"/>
      <color indexed="12"/>
      <name val="Verdana"/>
      <family val="2"/>
    </font>
    <font>
      <sz val="8"/>
      <color indexed="9"/>
      <name val="Verdana"/>
      <family val="2"/>
    </font>
    <font>
      <vertAlign val="subscript"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5" fontId="1" fillId="0" borderId="0" applyFill="0" applyBorder="0" applyProtection="0"/>
    <xf numFmtId="164" fontId="1" fillId="0" borderId="0" applyFill="0" applyBorder="0" applyProtection="0"/>
    <xf numFmtId="167" fontId="2" fillId="0" borderId="0" applyFill="0" applyBorder="0" applyProtection="0"/>
    <xf numFmtId="168" fontId="2" fillId="0" borderId="0" applyFill="0" applyBorder="0" applyProtection="0"/>
    <xf numFmtId="40" fontId="2" fillId="0" borderId="0" applyFill="0" applyBorder="0" applyProtection="0"/>
    <xf numFmtId="166" fontId="2" fillId="0" borderId="0" applyFill="0" applyBorder="0" applyProtection="0"/>
    <xf numFmtId="0" fontId="2" fillId="0" borderId="0" applyNumberFormat="0" applyFill="0" applyBorder="0" applyProtection="0"/>
    <xf numFmtId="1" fontId="1" fillId="0" borderId="0" applyFill="0" applyBorder="0" applyProtection="0">
      <alignment horizontal="center"/>
    </xf>
    <xf numFmtId="167" fontId="1" fillId="0" borderId="0" applyFill="0" applyBorder="0" applyProtection="0"/>
    <xf numFmtId="0" fontId="3" fillId="0" borderId="0" applyNumberFormat="0" applyFill="0" applyBorder="0" applyProtection="0"/>
    <xf numFmtId="0" fontId="1" fillId="0" borderId="0" applyNumberFormat="0" applyFill="0" applyBorder="0" applyAlignment="0" applyProtection="0"/>
    <xf numFmtId="168" fontId="1" fillId="0" borderId="0" applyFill="0" applyBorder="0" applyProtection="0"/>
    <xf numFmtId="40" fontId="1" fillId="0" borderId="0" applyFill="0" applyBorder="0" applyProtection="0"/>
    <xf numFmtId="166" fontId="1" fillId="0" borderId="0" applyFill="0" applyBorder="0" applyProtection="0"/>
    <xf numFmtId="0" fontId="1" fillId="0" borderId="0" applyNumberFormat="0" applyFill="0" applyBorder="0" applyProtection="0"/>
    <xf numFmtId="169" fontId="1" fillId="0" borderId="0" applyFill="0" applyBorder="0" applyProtection="0">
      <alignment horizontal="right"/>
    </xf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40" fontId="2" fillId="0" borderId="0" xfId="5"/>
    <xf numFmtId="0" fontId="0" fillId="0" borderId="1" xfId="0" applyBorder="1"/>
    <xf numFmtId="0" fontId="0" fillId="0" borderId="2" xfId="0" applyBorder="1"/>
    <xf numFmtId="40" fontId="2" fillId="0" borderId="0" xfId="5" applyFill="1"/>
    <xf numFmtId="0" fontId="0" fillId="0" borderId="0" xfId="0" applyFill="1"/>
    <xf numFmtId="0" fontId="0" fillId="0" borderId="0" xfId="0" applyFill="1" applyBorder="1"/>
    <xf numFmtId="0" fontId="4" fillId="0" borderId="0" xfId="17" applyAlignment="1" applyProtection="1"/>
    <xf numFmtId="0" fontId="5" fillId="0" borderId="0" xfId="0" applyFont="1"/>
    <xf numFmtId="0" fontId="5" fillId="0" borderId="1" xfId="0" applyFont="1" applyBorder="1"/>
    <xf numFmtId="38" fontId="0" fillId="0" borderId="1" xfId="0" applyNumberFormat="1" applyBorder="1"/>
    <xf numFmtId="40" fontId="1" fillId="0" borderId="0" xfId="13" applyFill="1" applyBorder="1"/>
    <xf numFmtId="40" fontId="1" fillId="0" borderId="1" xfId="13" quotePrefix="1" applyBorder="1"/>
    <xf numFmtId="0" fontId="0" fillId="0" borderId="1" xfId="0" applyFill="1" applyBorder="1"/>
    <xf numFmtId="40" fontId="1" fillId="0" borderId="1" xfId="13" applyFill="1" applyBorder="1"/>
    <xf numFmtId="40" fontId="1" fillId="0" borderId="1" xfId="13" quotePrefix="1" applyFont="1" applyBorder="1"/>
    <xf numFmtId="40" fontId="1" fillId="0" borderId="0" xfId="13" applyFont="1" applyBorder="1"/>
    <xf numFmtId="0" fontId="0" fillId="0" borderId="0" xfId="0" applyBorder="1"/>
    <xf numFmtId="166" fontId="2" fillId="0" borderId="0" xfId="6" applyFill="1" applyBorder="1"/>
    <xf numFmtId="0" fontId="3" fillId="2" borderId="0" xfId="10" applyFill="1" applyBorder="1"/>
    <xf numFmtId="0" fontId="3" fillId="2" borderId="0" xfId="10" applyFill="1"/>
    <xf numFmtId="0" fontId="0" fillId="2" borderId="0" xfId="0" applyFill="1"/>
    <xf numFmtId="0" fontId="0" fillId="2" borderId="0" xfId="0" applyFill="1" applyBorder="1"/>
    <xf numFmtId="40" fontId="1" fillId="2" borderId="0" xfId="13" applyFill="1" applyBorder="1"/>
    <xf numFmtId="166" fontId="1" fillId="0" borderId="0" xfId="14"/>
    <xf numFmtId="166" fontId="1" fillId="0" borderId="2" xfId="14" applyBorder="1"/>
    <xf numFmtId="166" fontId="1" fillId="0" borderId="1" xfId="14" applyFill="1" applyBorder="1"/>
    <xf numFmtId="40" fontId="1" fillId="0" borderId="1" xfId="13" applyFont="1" applyBorder="1"/>
    <xf numFmtId="166" fontId="1" fillId="0" borderId="1" xfId="14" applyBorder="1"/>
    <xf numFmtId="0" fontId="3" fillId="2" borderId="3" xfId="10" applyFill="1" applyBorder="1"/>
    <xf numFmtId="40" fontId="1" fillId="0" borderId="0" xfId="13" quotePrefix="1" applyFont="1" applyBorder="1"/>
    <xf numFmtId="166" fontId="1" fillId="0" borderId="0" xfId="14" applyFill="1" applyBorder="1"/>
    <xf numFmtId="40" fontId="2" fillId="0" borderId="1" xfId="5" applyFont="1" applyBorder="1"/>
    <xf numFmtId="166" fontId="2" fillId="0" borderId="1" xfId="6" applyFill="1" applyBorder="1"/>
    <xf numFmtId="40" fontId="2" fillId="0" borderId="1" xfId="5" applyFill="1" applyBorder="1"/>
    <xf numFmtId="38" fontId="0" fillId="0" borderId="0" xfId="0" applyNumberFormat="1" applyBorder="1"/>
    <xf numFmtId="0" fontId="0" fillId="0" borderId="4" xfId="0" applyBorder="1"/>
    <xf numFmtId="166" fontId="1" fillId="0" borderId="4" xfId="14" applyBorder="1"/>
    <xf numFmtId="0" fontId="3" fillId="0" borderId="0" xfId="10"/>
    <xf numFmtId="166" fontId="1" fillId="0" borderId="0" xfId="14" applyBorder="1"/>
    <xf numFmtId="40" fontId="1" fillId="0" borderId="0" xfId="13" applyBorder="1"/>
    <xf numFmtId="40" fontId="1" fillId="0" borderId="1" xfId="13" applyBorder="1"/>
    <xf numFmtId="40" fontId="1" fillId="0" borderId="2" xfId="13" applyBorder="1"/>
    <xf numFmtId="0" fontId="3" fillId="0" borderId="0" xfId="10" applyFill="1" applyBorder="1"/>
    <xf numFmtId="40" fontId="1" fillId="0" borderId="2" xfId="13" applyFill="1" applyBorder="1"/>
    <xf numFmtId="40" fontId="1" fillId="0" borderId="1" xfId="13" quotePrefix="1" applyFill="1" applyBorder="1"/>
    <xf numFmtId="0" fontId="4" fillId="3" borderId="0" xfId="17" applyFill="1" applyAlignment="1" applyProtection="1">
      <alignment horizontal="centerContinuous"/>
    </xf>
    <xf numFmtId="0" fontId="3" fillId="2" borderId="0" xfId="10" applyFont="1" applyFill="1" applyBorder="1"/>
    <xf numFmtId="0" fontId="3" fillId="0" borderId="4" xfId="10" applyFont="1" applyBorder="1"/>
    <xf numFmtId="0" fontId="3" fillId="0" borderId="0" xfId="10" applyFont="1" applyFill="1" applyBorder="1"/>
    <xf numFmtId="40" fontId="2" fillId="4" borderId="0" xfId="5" applyFill="1"/>
    <xf numFmtId="40" fontId="2" fillId="4" borderId="0" xfId="5" applyFill="1" applyBorder="1"/>
    <xf numFmtId="40" fontId="2" fillId="4" borderId="0" xfId="5" applyFont="1" applyFill="1" applyBorder="1"/>
    <xf numFmtId="0" fontId="3" fillId="2" borderId="0" xfId="10" applyFont="1" applyFill="1"/>
    <xf numFmtId="40" fontId="2" fillId="0" borderId="0" xfId="5" applyFont="1" applyBorder="1"/>
    <xf numFmtId="40" fontId="1" fillId="0" borderId="0" xfId="13" applyFont="1" applyFill="1" applyBorder="1"/>
    <xf numFmtId="40" fontId="1" fillId="0" borderId="2" xfId="13" applyFont="1" applyBorder="1"/>
    <xf numFmtId="38" fontId="0" fillId="0" borderId="0" xfId="0" applyNumberFormat="1"/>
    <xf numFmtId="0" fontId="1" fillId="0" borderId="0" xfId="11"/>
    <xf numFmtId="40" fontId="3" fillId="0" borderId="0" xfId="13" applyFont="1"/>
    <xf numFmtId="0" fontId="3" fillId="0" borderId="0" xfId="0" applyFont="1"/>
    <xf numFmtId="166" fontId="3" fillId="0" borderId="0" xfId="14" applyFont="1"/>
  </cellXfs>
  <cellStyles count="18">
    <cellStyle name="g4Num" xfId="1"/>
    <cellStyle name="g4Percent" xfId="2"/>
    <cellStyle name="gAsDays" xfId="3"/>
    <cellStyle name="gAsMultiple" xfId="4"/>
    <cellStyle name="gAsNum" xfId="5"/>
    <cellStyle name="gAsPercent" xfId="6"/>
    <cellStyle name="gAsText" xfId="7"/>
    <cellStyle name="gColumnTop" xfId="8"/>
    <cellStyle name="gDays" xfId="9"/>
    <cellStyle name="gHeading" xfId="10"/>
    <cellStyle name="gLastStep" xfId="11"/>
    <cellStyle name="gMultiple" xfId="12"/>
    <cellStyle name="gNum" xfId="13"/>
    <cellStyle name="gPercent" xfId="14"/>
    <cellStyle name="gText" xfId="15"/>
    <cellStyle name="gUSD" xfId="16"/>
    <cellStyle name="Hyperlink" xfId="17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47625</xdr:rowOff>
    </xdr:from>
    <xdr:to>
      <xdr:col>0</xdr:col>
      <xdr:colOff>4791075</xdr:colOff>
      <xdr:row>3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85825" y="47625"/>
          <a:ext cx="390525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Extracting Data Needed to Forecast Enterprise Cash Flows</a:t>
          </a:r>
        </a:p>
        <a:p>
          <a:pPr algn="ctr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© Dan Gode and James Ohlson</a:t>
          </a:r>
        </a:p>
        <a:p>
          <a:pPr algn="ctr" rtl="0">
            <a:defRPr sz="1000"/>
          </a:pPr>
          <a:endParaRPr lang="en-US"/>
        </a:p>
      </xdr:txBody>
    </xdr:sp>
    <xdr:clientData/>
  </xdr:twoCellAnchor>
  <xdr:twoCellAnchor editAs="oneCell">
    <xdr:from>
      <xdr:col>0</xdr:col>
      <xdr:colOff>47625</xdr:colOff>
      <xdr:row>3</xdr:row>
      <xdr:rowOff>28575</xdr:rowOff>
    </xdr:from>
    <xdr:to>
      <xdr:col>3</xdr:col>
      <xdr:colOff>400050</xdr:colOff>
      <xdr:row>8</xdr:row>
      <xdr:rowOff>104775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47625" y="428625"/>
          <a:ext cx="703897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Enter data in all cells with green numbers, and only such cells. (Some green cells have formulas set up for simulations; overwrite them with your numbers.) Some spreadsheets require lines to be read out of order. 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"Click below" steps in the rightmost column indicate the sequence in which the lines should be read logically. Clicking a number will take you to the next number in sequence. These steps have been elaborated upon in the accompanying document.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9:K73"/>
  <sheetViews>
    <sheetView showGridLines="0" tabSelected="1" zoomScaleNormal="100" workbookViewId="0"/>
  </sheetViews>
  <sheetFormatPr defaultRowHeight="10.5" outlineLevelRow="1" x14ac:dyDescent="0.15"/>
  <cols>
    <col min="1" max="1" width="87.42578125" bestFit="1" customWidth="1"/>
    <col min="2" max="2" width="2.42578125" customWidth="1"/>
    <col min="3" max="5" width="10.42578125" bestFit="1" customWidth="1"/>
    <col min="6" max="6" width="2" bestFit="1" customWidth="1"/>
    <col min="7" max="9" width="4" bestFit="1" customWidth="1"/>
  </cols>
  <sheetData>
    <row r="9" spans="1:9" ht="11.25" thickBot="1" x14ac:dyDescent="0.2">
      <c r="A9" s="2"/>
      <c r="B9" s="2"/>
      <c r="C9" s="2"/>
      <c r="D9" s="2"/>
      <c r="E9" s="2"/>
      <c r="F9" s="8" t="s">
        <v>9</v>
      </c>
      <c r="G9" s="9" t="s">
        <v>3</v>
      </c>
      <c r="H9" s="9" t="s">
        <v>3</v>
      </c>
      <c r="I9" s="9" t="s">
        <v>3</v>
      </c>
    </row>
    <row r="10" spans="1:9" ht="11.25" thickTop="1" x14ac:dyDescent="0.15">
      <c r="A10" s="20" t="s">
        <v>5</v>
      </c>
      <c r="B10" s="20"/>
      <c r="C10" s="20" t="s">
        <v>0</v>
      </c>
      <c r="D10" s="20" t="s">
        <v>1</v>
      </c>
      <c r="E10" s="20" t="s">
        <v>2</v>
      </c>
      <c r="G10" s="46" t="s">
        <v>44</v>
      </c>
      <c r="H10" s="46"/>
      <c r="I10" s="46"/>
    </row>
    <row r="11" spans="1:9" x14ac:dyDescent="0.15">
      <c r="A11" s="1" t="s">
        <v>12</v>
      </c>
      <c r="C11" s="1">
        <v>10000</v>
      </c>
      <c r="D11" s="1">
        <f>C11*(1+8%)</f>
        <v>10800</v>
      </c>
      <c r="E11" s="1">
        <f>D11*(1+7%)</f>
        <v>11556</v>
      </c>
      <c r="G11" s="7">
        <v>1</v>
      </c>
    </row>
    <row r="12" spans="1:9" x14ac:dyDescent="0.15">
      <c r="A12" s="1" t="s">
        <v>13</v>
      </c>
      <c r="B12" s="5"/>
      <c r="C12" s="4">
        <f>C11*39%</f>
        <v>3900</v>
      </c>
      <c r="D12" s="4">
        <f>D11*40%</f>
        <v>4320</v>
      </c>
      <c r="E12" s="4">
        <f>E11*38%</f>
        <v>4391.28</v>
      </c>
      <c r="G12" s="7">
        <f>G11+1</f>
        <v>2</v>
      </c>
    </row>
    <row r="13" spans="1:9" x14ac:dyDescent="0.15">
      <c r="A13" s="1" t="s">
        <v>14</v>
      </c>
      <c r="B13" s="5"/>
      <c r="C13" s="4">
        <f>C11*46%</f>
        <v>4600</v>
      </c>
      <c r="D13" s="4">
        <f>D11*45%</f>
        <v>4860</v>
      </c>
      <c r="E13" s="4">
        <f>E11*45%</f>
        <v>5200.2</v>
      </c>
      <c r="G13" s="7">
        <f>G12+1</f>
        <v>3</v>
      </c>
    </row>
    <row r="14" spans="1:9" x14ac:dyDescent="0.15">
      <c r="A14" s="1" t="s">
        <v>15</v>
      </c>
      <c r="B14" s="5"/>
      <c r="C14" s="4">
        <f>C11*2%</f>
        <v>200</v>
      </c>
      <c r="D14" s="4">
        <f>D11*3%</f>
        <v>324</v>
      </c>
      <c r="E14" s="4">
        <f>E11*2.5%</f>
        <v>288.90000000000003</v>
      </c>
      <c r="G14" s="7">
        <f>G13+1</f>
        <v>4</v>
      </c>
    </row>
    <row r="15" spans="1:9" x14ac:dyDescent="0.15">
      <c r="A15" s="50" t="s">
        <v>19</v>
      </c>
      <c r="B15" s="5"/>
      <c r="C15" s="4">
        <f>C11*1%</f>
        <v>100</v>
      </c>
      <c r="D15" s="4">
        <f>D11*1.3%</f>
        <v>140.4</v>
      </c>
      <c r="E15" s="4">
        <f>E11*1.6%</f>
        <v>184.89600000000002</v>
      </c>
      <c r="G15" s="7">
        <f>G14+1</f>
        <v>5</v>
      </c>
    </row>
    <row r="16" spans="1:9" ht="11.25" thickBot="1" x14ac:dyDescent="0.2">
      <c r="A16" s="12" t="s">
        <v>18</v>
      </c>
      <c r="B16" s="13"/>
      <c r="C16" s="14">
        <f>C11-SUM(C12:C15)</f>
        <v>1200</v>
      </c>
      <c r="D16" s="14">
        <f>D11-SUM(D12:D15)</f>
        <v>1155.6000000000004</v>
      </c>
      <c r="E16" s="14">
        <f>E11-SUM(E12:E15)</f>
        <v>1490.7240000000002</v>
      </c>
      <c r="G16" s="7">
        <f>G15+1</f>
        <v>6</v>
      </c>
    </row>
    <row r="17" spans="1:7" ht="12" thickTop="1" thickBot="1" x14ac:dyDescent="0.2">
      <c r="A17" s="12"/>
      <c r="B17" s="13"/>
      <c r="C17" s="14"/>
      <c r="D17" s="14"/>
      <c r="E17" s="14"/>
    </row>
    <row r="18" spans="1:7" ht="11.25" thickTop="1" x14ac:dyDescent="0.15">
      <c r="A18" s="19" t="s">
        <v>4</v>
      </c>
      <c r="B18" s="22"/>
      <c r="C18" s="23"/>
      <c r="D18" s="23"/>
      <c r="E18" s="23"/>
    </row>
    <row r="19" spans="1:7" x14ac:dyDescent="0.15">
      <c r="A19" s="50" t="s">
        <v>17</v>
      </c>
      <c r="B19" s="5"/>
      <c r="C19" s="4">
        <f>C11*0.5%</f>
        <v>50</v>
      </c>
      <c r="D19" s="4">
        <f>D11*0.45%</f>
        <v>48.600000000000009</v>
      </c>
      <c r="E19" s="4">
        <f>E11*0.49%</f>
        <v>56.624400000000001</v>
      </c>
      <c r="G19" s="7">
        <f>G16+1</f>
        <v>7</v>
      </c>
    </row>
    <row r="20" spans="1:7" x14ac:dyDescent="0.15">
      <c r="A20" s="50" t="s">
        <v>16</v>
      </c>
      <c r="B20" s="5"/>
      <c r="C20" s="4">
        <f>C11*0.36%</f>
        <v>36</v>
      </c>
      <c r="D20" s="4">
        <f>D11*0.36%</f>
        <v>38.879999999999995</v>
      </c>
      <c r="E20" s="4">
        <f>E11*0.36%</f>
        <v>41.601599999999998</v>
      </c>
      <c r="G20" s="7">
        <f>G19+1</f>
        <v>8</v>
      </c>
    </row>
    <row r="21" spans="1:7" ht="11.25" thickBot="1" x14ac:dyDescent="0.2">
      <c r="A21" s="12" t="s">
        <v>20</v>
      </c>
      <c r="B21" s="13"/>
      <c r="C21" s="14">
        <f>C19-C20</f>
        <v>14</v>
      </c>
      <c r="D21" s="14">
        <f>D19-D20</f>
        <v>9.7200000000000131</v>
      </c>
      <c r="E21" s="14">
        <f>E19-E20</f>
        <v>15.022800000000004</v>
      </c>
      <c r="G21" s="7">
        <f>G20+1</f>
        <v>9</v>
      </c>
    </row>
    <row r="22" spans="1:7" ht="12" thickTop="1" thickBot="1" x14ac:dyDescent="0.2">
      <c r="A22" s="12"/>
      <c r="B22" s="13"/>
      <c r="C22" s="14"/>
      <c r="D22" s="14"/>
      <c r="E22" s="14"/>
    </row>
    <row r="23" spans="1:7" ht="11.25" thickTop="1" x14ac:dyDescent="0.15">
      <c r="A23" s="53" t="s">
        <v>48</v>
      </c>
      <c r="B23" s="19"/>
      <c r="C23" s="19"/>
      <c r="D23" s="19"/>
      <c r="E23" s="19"/>
    </row>
    <row r="24" spans="1:7" x14ac:dyDescent="0.15">
      <c r="A24" s="54" t="s">
        <v>49</v>
      </c>
      <c r="B24" s="17"/>
      <c r="C24" s="18">
        <v>0.31925024971470695</v>
      </c>
      <c r="D24" s="18">
        <v>0.34631870945606724</v>
      </c>
      <c r="E24" s="18">
        <v>0.42067260460793876</v>
      </c>
      <c r="G24" s="7">
        <f>G21+1</f>
        <v>10</v>
      </c>
    </row>
    <row r="25" spans="1:7" ht="11.25" thickBot="1" x14ac:dyDescent="0.2">
      <c r="A25" s="32" t="s">
        <v>21</v>
      </c>
      <c r="B25" s="2"/>
      <c r="C25" s="33">
        <f>35%*20%</f>
        <v>6.9999999999999993E-2</v>
      </c>
      <c r="D25" s="33">
        <f>35%*20%</f>
        <v>6.9999999999999993E-2</v>
      </c>
      <c r="E25" s="33">
        <f>35%*20%</f>
        <v>6.9999999999999993E-2</v>
      </c>
      <c r="G25" s="7">
        <f>G24+1</f>
        <v>11</v>
      </c>
    </row>
    <row r="26" spans="1:7" ht="11.25" thickTop="1" x14ac:dyDescent="0.15">
      <c r="A26" s="30"/>
      <c r="B26" s="17"/>
      <c r="C26" s="31"/>
      <c r="D26" s="31"/>
      <c r="E26" s="31"/>
    </row>
    <row r="27" spans="1:7" ht="11.25" thickBot="1" x14ac:dyDescent="0.2">
      <c r="A27" s="15"/>
      <c r="B27" s="2"/>
      <c r="C27" s="26"/>
      <c r="D27" s="26"/>
      <c r="E27" s="26"/>
    </row>
    <row r="28" spans="1:7" ht="11.25" thickTop="1" x14ac:dyDescent="0.15">
      <c r="A28" s="19" t="s">
        <v>11</v>
      </c>
      <c r="B28" s="19"/>
      <c r="C28" s="19"/>
      <c r="D28" s="19"/>
      <c r="E28" s="19"/>
    </row>
    <row r="29" spans="1:7" x14ac:dyDescent="0.15">
      <c r="A29" s="40" t="s">
        <v>22</v>
      </c>
      <c r="B29" s="17"/>
      <c r="C29" s="11">
        <f>C16*(1-C24)</f>
        <v>816.89970034235171</v>
      </c>
      <c r="D29" s="11">
        <f>D16*(1-D24)</f>
        <v>755.3940993525689</v>
      </c>
      <c r="E29" s="11">
        <f>E16*(1-E24)</f>
        <v>863.61725216843524</v>
      </c>
      <c r="G29" s="7">
        <f>G25+1</f>
        <v>12</v>
      </c>
    </row>
    <row r="30" spans="1:7" ht="11.25" thickBot="1" x14ac:dyDescent="0.2">
      <c r="A30" s="41" t="s">
        <v>23</v>
      </c>
      <c r="B30" s="2"/>
      <c r="C30" s="14">
        <f>C21*(1-C25)</f>
        <v>13.020000000000001</v>
      </c>
      <c r="D30" s="14">
        <f>D21*(1-D25)</f>
        <v>9.0396000000000125</v>
      </c>
      <c r="E30" s="14">
        <f>E21*(1-E25)</f>
        <v>13.971204000000004</v>
      </c>
      <c r="G30" s="7">
        <f>G29+1</f>
        <v>13</v>
      </c>
    </row>
    <row r="31" spans="1:7" ht="11.25" thickTop="1" x14ac:dyDescent="0.15">
      <c r="A31" s="16"/>
      <c r="B31" s="17"/>
      <c r="C31" s="11"/>
      <c r="D31" s="11"/>
      <c r="E31" s="11"/>
    </row>
    <row r="32" spans="1:7" ht="11.25" thickBot="1" x14ac:dyDescent="0.2">
      <c r="A32" s="27"/>
      <c r="B32" s="2"/>
      <c r="C32" s="14"/>
      <c r="D32" s="14"/>
      <c r="E32" s="14"/>
    </row>
    <row r="33" spans="1:9" ht="11.25" thickTop="1" x14ac:dyDescent="0.15">
      <c r="A33" s="47" t="s">
        <v>55</v>
      </c>
      <c r="B33" s="19"/>
      <c r="C33" s="19"/>
      <c r="D33" s="19"/>
      <c r="E33" s="19"/>
    </row>
    <row r="34" spans="1:9" ht="11.25" thickBot="1" x14ac:dyDescent="0.2">
      <c r="A34" s="32" t="s">
        <v>55</v>
      </c>
      <c r="B34" s="2"/>
      <c r="C34" s="34">
        <f>C11*1.1</f>
        <v>11000</v>
      </c>
      <c r="D34" s="34">
        <f>D11*1.2</f>
        <v>12960</v>
      </c>
      <c r="E34" s="34">
        <f>E11*1.05</f>
        <v>12133.800000000001</v>
      </c>
      <c r="G34" s="7">
        <f>G30+1</f>
        <v>14</v>
      </c>
    </row>
    <row r="35" spans="1:9" ht="11.25" thickTop="1" x14ac:dyDescent="0.15">
      <c r="A35" s="16"/>
      <c r="B35" s="17"/>
      <c r="C35" s="11"/>
      <c r="D35" s="11"/>
      <c r="E35" s="11"/>
    </row>
    <row r="36" spans="1:9" ht="11.25" thickBot="1" x14ac:dyDescent="0.2">
      <c r="A36" s="2"/>
      <c r="B36" s="2"/>
      <c r="C36" s="2"/>
      <c r="D36" s="2"/>
      <c r="E36" s="2"/>
    </row>
    <row r="37" spans="1:9" ht="11.25" thickTop="1" x14ac:dyDescent="0.15">
      <c r="A37" s="20" t="s">
        <v>37</v>
      </c>
      <c r="B37" s="21"/>
      <c r="C37" s="21"/>
      <c r="D37" s="21"/>
      <c r="E37" s="21"/>
    </row>
    <row r="38" spans="1:9" x14ac:dyDescent="0.15">
      <c r="A38" s="38" t="s">
        <v>38</v>
      </c>
    </row>
    <row r="39" spans="1:9" x14ac:dyDescent="0.15">
      <c r="A39" s="59" t="s">
        <v>24</v>
      </c>
      <c r="B39" s="60"/>
      <c r="C39" s="61">
        <f>C29/C11</f>
        <v>8.1689970034235171E-2</v>
      </c>
      <c r="D39" s="61">
        <f>D29/D11</f>
        <v>6.9943898088200826E-2</v>
      </c>
      <c r="E39" s="61">
        <f>E29/E11</f>
        <v>7.473323400557591E-2</v>
      </c>
      <c r="G39" s="7">
        <f>G34+1</f>
        <v>15</v>
      </c>
    </row>
    <row r="40" spans="1:9" ht="14.25" x14ac:dyDescent="0.25">
      <c r="A40" s="56" t="s">
        <v>54</v>
      </c>
      <c r="B40" s="3"/>
      <c r="C40" s="3"/>
      <c r="D40" s="25"/>
      <c r="E40" s="25">
        <f>SUM(C29:E29)/SUM(C11:E11)</f>
        <v>7.5284678324371246E-2</v>
      </c>
      <c r="G40" s="7">
        <f>G39+1</f>
        <v>16</v>
      </c>
    </row>
    <row r="41" spans="1:9" x14ac:dyDescent="0.15">
      <c r="A41" s="48" t="s">
        <v>45</v>
      </c>
      <c r="B41" s="36"/>
      <c r="C41" s="36"/>
      <c r="D41" s="37"/>
      <c r="E41" s="37"/>
    </row>
    <row r="42" spans="1:9" x14ac:dyDescent="0.15">
      <c r="A42" s="42" t="s">
        <v>39</v>
      </c>
      <c r="B42" s="3"/>
      <c r="C42" s="25">
        <f>C34/C11</f>
        <v>1.1000000000000001</v>
      </c>
      <c r="D42" s="25">
        <f>D34/D11</f>
        <v>1.2</v>
      </c>
      <c r="E42" s="25">
        <f>E34/E11</f>
        <v>1.05</v>
      </c>
      <c r="G42" s="7">
        <f>G40+1</f>
        <v>17</v>
      </c>
    </row>
    <row r="43" spans="1:9" s="17" customFormat="1" x14ac:dyDescent="0.15">
      <c r="A43" s="49" t="s">
        <v>46</v>
      </c>
      <c r="C43" s="39"/>
      <c r="D43" s="39"/>
      <c r="E43" s="39"/>
      <c r="G43"/>
      <c r="H43"/>
      <c r="I43"/>
    </row>
    <row r="44" spans="1:9" s="17" customFormat="1" x14ac:dyDescent="0.15">
      <c r="A44" s="44" t="s">
        <v>41</v>
      </c>
      <c r="B44" s="3"/>
      <c r="C44" s="25">
        <f>C29/C34</f>
        <v>7.4263609122031976E-2</v>
      </c>
      <c r="D44" s="25">
        <f>D29/D34</f>
        <v>5.8286581740167355E-2</v>
      </c>
      <c r="E44" s="25">
        <f>E29/E34</f>
        <v>7.117450857673896E-2</v>
      </c>
      <c r="G44" s="7">
        <f>G42+1</f>
        <v>18</v>
      </c>
      <c r="H44"/>
      <c r="I44"/>
    </row>
    <row r="45" spans="1:9" s="17" customFormat="1" x14ac:dyDescent="0.15">
      <c r="A45" s="43" t="s">
        <v>40</v>
      </c>
      <c r="C45" s="39"/>
      <c r="D45" s="39"/>
      <c r="E45" s="39"/>
      <c r="G45"/>
      <c r="H45"/>
      <c r="I45"/>
    </row>
    <row r="46" spans="1:9" ht="14.25" x14ac:dyDescent="0.25">
      <c r="A46" s="16" t="s">
        <v>50</v>
      </c>
      <c r="B46" s="17"/>
      <c r="C46" s="17"/>
      <c r="D46" s="39">
        <f>D11/C11-1</f>
        <v>8.0000000000000071E-2</v>
      </c>
      <c r="E46" s="39">
        <f>E11/D11-1</f>
        <v>7.0000000000000062E-2</v>
      </c>
      <c r="G46" s="7">
        <f>G44+1</f>
        <v>19</v>
      </c>
    </row>
    <row r="47" spans="1:9" ht="14.25" x14ac:dyDescent="0.25">
      <c r="A47" s="16" t="s">
        <v>51</v>
      </c>
      <c r="B47" s="17"/>
      <c r="C47" s="17"/>
      <c r="D47" s="39">
        <f>D29/C29-1</f>
        <v>-7.5291496574189765E-2</v>
      </c>
      <c r="E47" s="39">
        <f>E29/D29-1</f>
        <v>0.14326714083234426</v>
      </c>
      <c r="G47" s="7">
        <f>G46+1</f>
        <v>20</v>
      </c>
    </row>
    <row r="48" spans="1:9" ht="14.25" x14ac:dyDescent="0.25">
      <c r="A48" s="55" t="s">
        <v>52</v>
      </c>
      <c r="B48" s="17"/>
      <c r="C48" s="17"/>
      <c r="D48" s="39">
        <f>D30/C30-1</f>
        <v>-0.30571428571428483</v>
      </c>
      <c r="E48" s="39">
        <f>E30/D30-1</f>
        <v>0.54555555555555379</v>
      </c>
      <c r="G48" s="7">
        <f>G47+1</f>
        <v>21</v>
      </c>
    </row>
    <row r="49" spans="1:11" ht="15" thickBot="1" x14ac:dyDescent="0.3">
      <c r="A49" s="27" t="s">
        <v>53</v>
      </c>
      <c r="B49" s="2"/>
      <c r="C49" s="2"/>
      <c r="D49" s="28">
        <f>D34/C34-1</f>
        <v>0.17818181818181822</v>
      </c>
      <c r="E49" s="28">
        <f>E34/D34-1</f>
        <v>-6.3749999999999862E-2</v>
      </c>
      <c r="G49" s="7">
        <f>G48+1</f>
        <v>22</v>
      </c>
    </row>
    <row r="50" spans="1:11" ht="11.25" thickTop="1" x14ac:dyDescent="0.15">
      <c r="D50" s="24"/>
      <c r="E50" s="24"/>
    </row>
    <row r="51" spans="1:11" ht="11.25" thickBot="1" x14ac:dyDescent="0.2">
      <c r="A51" s="2"/>
      <c r="B51" s="2"/>
      <c r="C51" s="2"/>
      <c r="D51" s="28"/>
      <c r="E51" s="28"/>
    </row>
    <row r="52" spans="1:11" ht="12" thickTop="1" thickBot="1" x14ac:dyDescent="0.2">
      <c r="A52" s="29" t="s">
        <v>8</v>
      </c>
      <c r="B52" s="29"/>
      <c r="C52" s="29"/>
      <c r="D52" s="29"/>
      <c r="E52" s="29"/>
    </row>
    <row r="53" spans="1:11" ht="11.25" outlineLevel="1" thickTop="1" x14ac:dyDescent="0.15">
      <c r="A53" s="19" t="s">
        <v>10</v>
      </c>
      <c r="B53" s="22"/>
      <c r="C53" s="23"/>
      <c r="D53" s="23"/>
      <c r="E53" s="23"/>
    </row>
    <row r="54" spans="1:11" outlineLevel="1" x14ac:dyDescent="0.15">
      <c r="A54" s="50" t="s">
        <v>27</v>
      </c>
      <c r="B54" s="5"/>
      <c r="C54" s="4">
        <v>33</v>
      </c>
      <c r="D54" s="4">
        <v>-16</v>
      </c>
      <c r="E54" s="4">
        <v>1</v>
      </c>
      <c r="G54" s="7">
        <f>G49+1</f>
        <v>23</v>
      </c>
      <c r="I54" s="57"/>
      <c r="J54" s="57"/>
      <c r="K54" s="57"/>
    </row>
    <row r="55" spans="1:11" outlineLevel="1" x14ac:dyDescent="0.15">
      <c r="A55" s="50" t="s">
        <v>26</v>
      </c>
      <c r="B55" s="5"/>
      <c r="C55" s="4">
        <v>5</v>
      </c>
      <c r="D55" s="4">
        <v>44</v>
      </c>
      <c r="E55" s="4">
        <v>6</v>
      </c>
      <c r="G55" s="7">
        <f t="shared" ref="G55:G62" si="0">G54+1</f>
        <v>24</v>
      </c>
      <c r="I55" s="57"/>
      <c r="J55" s="57"/>
      <c r="K55" s="57"/>
    </row>
    <row r="56" spans="1:11" outlineLevel="1" x14ac:dyDescent="0.15">
      <c r="A56" s="50" t="s">
        <v>25</v>
      </c>
      <c r="B56" s="5"/>
      <c r="C56" s="4">
        <v>9</v>
      </c>
      <c r="D56" s="4">
        <v>46</v>
      </c>
      <c r="E56" s="4">
        <v>25</v>
      </c>
      <c r="G56" s="7">
        <f t="shared" si="0"/>
        <v>25</v>
      </c>
      <c r="I56" s="57"/>
      <c r="J56" s="57"/>
      <c r="K56" s="57"/>
    </row>
    <row r="57" spans="1:11" outlineLevel="1" x14ac:dyDescent="0.15">
      <c r="A57" s="50" t="s">
        <v>42</v>
      </c>
      <c r="B57" s="5"/>
      <c r="C57" s="4">
        <v>6</v>
      </c>
      <c r="D57" s="4">
        <v>8</v>
      </c>
      <c r="E57" s="4">
        <v>12</v>
      </c>
      <c r="G57" s="7">
        <f t="shared" si="0"/>
        <v>26</v>
      </c>
      <c r="I57" s="57"/>
      <c r="J57" s="57"/>
      <c r="K57" s="57"/>
    </row>
    <row r="58" spans="1:11" outlineLevel="1" x14ac:dyDescent="0.15">
      <c r="A58" s="51" t="s">
        <v>32</v>
      </c>
      <c r="B58" s="6"/>
      <c r="C58" s="4">
        <v>11</v>
      </c>
      <c r="D58" s="4">
        <v>-9</v>
      </c>
      <c r="E58" s="4">
        <v>53</v>
      </c>
      <c r="G58" s="7">
        <f t="shared" si="0"/>
        <v>27</v>
      </c>
      <c r="I58" s="57"/>
      <c r="J58" s="57"/>
      <c r="K58" s="57"/>
    </row>
    <row r="59" spans="1:11" outlineLevel="1" x14ac:dyDescent="0.15">
      <c r="A59" s="51" t="s">
        <v>43</v>
      </c>
      <c r="B59" s="6"/>
      <c r="C59" s="4">
        <v>41</v>
      </c>
      <c r="D59" s="4">
        <v>9</v>
      </c>
      <c r="E59" s="4">
        <v>13</v>
      </c>
      <c r="G59" s="7">
        <f t="shared" si="0"/>
        <v>28</v>
      </c>
      <c r="I59" s="57"/>
      <c r="J59" s="57"/>
      <c r="K59" s="57"/>
    </row>
    <row r="60" spans="1:11" outlineLevel="1" x14ac:dyDescent="0.15">
      <c r="A60" s="52" t="s">
        <v>47</v>
      </c>
      <c r="B60" s="6"/>
      <c r="C60" s="4">
        <v>40</v>
      </c>
      <c r="D60" s="4">
        <v>-46</v>
      </c>
      <c r="E60" s="4">
        <v>23</v>
      </c>
      <c r="G60" s="7">
        <f t="shared" si="0"/>
        <v>29</v>
      </c>
      <c r="I60" s="57"/>
      <c r="J60" s="57"/>
      <c r="K60" s="57"/>
    </row>
    <row r="61" spans="1:11" outlineLevel="1" x14ac:dyDescent="0.15">
      <c r="A61" s="51" t="s">
        <v>33</v>
      </c>
      <c r="B61" s="6"/>
      <c r="C61" s="4">
        <v>62</v>
      </c>
      <c r="D61" s="4">
        <v>35</v>
      </c>
      <c r="E61" s="4">
        <v>-22</v>
      </c>
      <c r="G61" s="7">
        <f t="shared" si="0"/>
        <v>30</v>
      </c>
      <c r="I61" s="57"/>
      <c r="J61" s="57"/>
      <c r="K61" s="57"/>
    </row>
    <row r="62" spans="1:11" ht="11.25" outlineLevel="1" thickBot="1" x14ac:dyDescent="0.2">
      <c r="A62" s="12" t="s">
        <v>28</v>
      </c>
      <c r="B62" s="2"/>
      <c r="C62" s="41">
        <f>SUM(C54:C61)</f>
        <v>207</v>
      </c>
      <c r="D62" s="41">
        <f>SUM(D54:D61)</f>
        <v>71</v>
      </c>
      <c r="E62" s="41">
        <f>SUM(E54:E61)</f>
        <v>111</v>
      </c>
      <c r="G62" s="7">
        <f t="shared" si="0"/>
        <v>31</v>
      </c>
    </row>
    <row r="63" spans="1:11" ht="11.25" outlineLevel="1" thickTop="1" x14ac:dyDescent="0.15">
      <c r="A63" s="30"/>
      <c r="B63" s="17"/>
      <c r="C63" s="35"/>
      <c r="D63" s="35"/>
      <c r="E63" s="35"/>
    </row>
    <row r="64" spans="1:11" ht="11.25" outlineLevel="1" thickBot="1" x14ac:dyDescent="0.2">
      <c r="A64" s="15"/>
      <c r="B64" s="2"/>
      <c r="C64" s="10"/>
      <c r="D64" s="10"/>
      <c r="E64" s="10"/>
    </row>
    <row r="65" spans="1:7" ht="11.25" outlineLevel="1" thickTop="1" x14ac:dyDescent="0.15">
      <c r="A65" s="20" t="s">
        <v>6</v>
      </c>
      <c r="B65" s="21"/>
      <c r="C65" s="21"/>
      <c r="D65" s="21"/>
      <c r="E65" s="21"/>
    </row>
    <row r="66" spans="1:7" outlineLevel="1" x14ac:dyDescent="0.15">
      <c r="A66" s="1" t="s">
        <v>29</v>
      </c>
      <c r="C66" s="1">
        <v>30.688110414661416</v>
      </c>
      <c r="D66" s="1">
        <v>142.51963237753864</v>
      </c>
      <c r="E66" s="1">
        <v>147.45663332489877</v>
      </c>
      <c r="G66" s="7">
        <f>G62+1</f>
        <v>32</v>
      </c>
    </row>
    <row r="67" spans="1:7" outlineLevel="1" x14ac:dyDescent="0.15">
      <c r="A67" s="1" t="s">
        <v>34</v>
      </c>
      <c r="C67" s="1">
        <v>-10.284332576966104</v>
      </c>
      <c r="D67" s="1">
        <v>-29.653495175396884</v>
      </c>
      <c r="E67" s="1">
        <v>-3.9501556075955069</v>
      </c>
      <c r="G67" s="7">
        <f>G66+1</f>
        <v>33</v>
      </c>
    </row>
    <row r="68" spans="1:7" ht="11.25" outlineLevel="1" thickBot="1" x14ac:dyDescent="0.2">
      <c r="A68" s="12" t="s">
        <v>30</v>
      </c>
      <c r="B68" s="2"/>
      <c r="C68" s="14">
        <f>SUM(C66:C67)</f>
        <v>20.403777837695312</v>
      </c>
      <c r="D68" s="14">
        <f>SUM(D66:D67)</f>
        <v>112.86613720214176</v>
      </c>
      <c r="E68" s="14">
        <f>SUM(E66:E67)</f>
        <v>143.50647771730326</v>
      </c>
      <c r="G68" s="7">
        <f>G67+1</f>
        <v>34</v>
      </c>
    </row>
    <row r="69" spans="1:7" ht="11.25" outlineLevel="1" thickTop="1" x14ac:dyDescent="0.15">
      <c r="A69" s="19" t="s">
        <v>7</v>
      </c>
      <c r="B69" s="22"/>
      <c r="C69" s="23"/>
      <c r="D69" s="23"/>
      <c r="E69" s="23"/>
    </row>
    <row r="70" spans="1:7" outlineLevel="1" x14ac:dyDescent="0.15">
      <c r="A70" s="50" t="s">
        <v>35</v>
      </c>
      <c r="C70" s="4">
        <v>1.5631726648008559</v>
      </c>
      <c r="D70" s="4">
        <v>6.7444963118395229</v>
      </c>
      <c r="E70" s="4">
        <v>6.2769157962405764</v>
      </c>
      <c r="G70" s="7">
        <f>G68+1</f>
        <v>35</v>
      </c>
    </row>
    <row r="71" spans="1:7" outlineLevel="1" x14ac:dyDescent="0.15">
      <c r="A71" s="50" t="s">
        <v>36</v>
      </c>
      <c r="C71" s="4">
        <v>7.1687274611636376</v>
      </c>
      <c r="D71" s="4">
        <v>7.7682546962120291</v>
      </c>
      <c r="E71" s="4">
        <v>8.6710589265863547</v>
      </c>
      <c r="G71" s="7">
        <f>G70+1</f>
        <v>36</v>
      </c>
    </row>
    <row r="72" spans="1:7" ht="11.25" outlineLevel="1" thickBot="1" x14ac:dyDescent="0.2">
      <c r="A72" s="45" t="s">
        <v>31</v>
      </c>
      <c r="B72" s="2"/>
      <c r="C72" s="14">
        <f>SUM(C70:C71)</f>
        <v>8.7319001259644935</v>
      </c>
      <c r="D72" s="14">
        <f>SUM(D70:D71)</f>
        <v>14.512751008051552</v>
      </c>
      <c r="E72" s="14">
        <f>SUM(E70:E71)</f>
        <v>14.947974722826931</v>
      </c>
      <c r="G72" s="58">
        <f>G71+1</f>
        <v>37</v>
      </c>
    </row>
    <row r="73" spans="1:7" ht="11.25" thickTop="1" x14ac:dyDescent="0.15"/>
  </sheetData>
  <phoneticPr fontId="0" type="noConversion"/>
  <hyperlinks>
    <hyperlink ref="G11" location="Step_2" display="Step_2"/>
    <hyperlink ref="G12" location="Step_3" display="Step_3"/>
    <hyperlink ref="G13" location="Step_4" display="Step_4"/>
    <hyperlink ref="G14" location="Step_5" display="Step_5"/>
    <hyperlink ref="G16" location="Step_7" display="Step_7"/>
    <hyperlink ref="G54" location="Step_24" display="Step_24"/>
    <hyperlink ref="G55" location="Step_25" display="Step_25"/>
    <hyperlink ref="G56" location="Step_26" display="Step_26"/>
    <hyperlink ref="G57" location="Step_27" display="Step_27"/>
    <hyperlink ref="G19" location="Step_8" display="Step_8"/>
    <hyperlink ref="G20" location="Step_9" display="Step_9"/>
    <hyperlink ref="G21" location="Step_10" display="Step_10"/>
    <hyperlink ref="G66" location="Step_33" display="Step_33"/>
    <hyperlink ref="G67" location="Step_34" display="Step_34"/>
    <hyperlink ref="G68" location="Step_35" display="Step_35"/>
    <hyperlink ref="G70" location="Step_36" display="Step_36"/>
    <hyperlink ref="G71" location="Step_37" display="Step_37"/>
    <hyperlink ref="G72" location="Step_38" display="Step_38"/>
    <hyperlink ref="G15" location="Step_6" display="Step_6"/>
    <hyperlink ref="G24" location="Step_11" display="Step_11"/>
    <hyperlink ref="G29" location="Step_13" display="Step_13"/>
    <hyperlink ref="G30" location="Step_14" display="Step_14"/>
    <hyperlink ref="G39" location="Step_16" display="Step_16"/>
    <hyperlink ref="G40" location="Step_17" display="Step_17"/>
    <hyperlink ref="G25" location="Step_12" display="Step_12"/>
    <hyperlink ref="G58" location="Step_28" display="Step_28"/>
    <hyperlink ref="G59" location="Step_29" display="Step_29"/>
    <hyperlink ref="G60" location="Step_30" display="Step_30"/>
    <hyperlink ref="G61" location="Step_31" display="Step_31"/>
    <hyperlink ref="G62" location="Step_32" display="Step_32"/>
    <hyperlink ref="G34" location="Step_15" display="Step_15"/>
    <hyperlink ref="G42:G46" location="Step_23" display="Step_23"/>
    <hyperlink ref="G42" location="Step_18" display="Step_18"/>
    <hyperlink ref="G44" location="Step_19" display="Step_19"/>
    <hyperlink ref="G46" location="Step_20" display="Step_20"/>
    <hyperlink ref="G47" location="Step_21" display="Step_21"/>
    <hyperlink ref="G48" location="Step_22" display="Step_22"/>
    <hyperlink ref="G49" location="Step_23" display="Step_23"/>
    <hyperlink ref="G10:I10" location="Step_1" display="Click here"/>
  </hyperlinks>
  <printOptions gridLines="1"/>
  <pageMargins left="0.75" right="0.75" top="1" bottom="1" header="0.5" footer="0.5"/>
  <pageSetup orientation="landscape" horizontalDpi="1200" verticalDpi="1200" r:id="rId1"/>
  <headerFooter alignWithMargins="0">
    <oddHeader>&amp;L&amp;8&amp;A</oddHeader>
    <oddFooter>&amp;L&amp;8© Dan Gode and James Ohlson. All rights reserved. &amp;D&amp;R&amp;8&amp;P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37</vt:i4>
      </vt:variant>
    </vt:vector>
  </HeadingPairs>
  <TitlesOfParts>
    <vt:vector size="38" baseType="lpstr">
      <vt:lpstr>RecastedIncome</vt:lpstr>
      <vt:lpstr>Step_1</vt:lpstr>
      <vt:lpstr>Step_10</vt:lpstr>
      <vt:lpstr>Step_11</vt:lpstr>
      <vt:lpstr>Step_12</vt:lpstr>
      <vt:lpstr>Step_13</vt:lpstr>
      <vt:lpstr>Step_14</vt:lpstr>
      <vt:lpstr>Step_15</vt:lpstr>
      <vt:lpstr>Step_16</vt:lpstr>
      <vt:lpstr>Step_17</vt:lpstr>
      <vt:lpstr>Step_18</vt:lpstr>
      <vt:lpstr>Step_19</vt:lpstr>
      <vt:lpstr>Step_2</vt:lpstr>
      <vt:lpstr>Step_20</vt:lpstr>
      <vt:lpstr>Step_21</vt:lpstr>
      <vt:lpstr>Step_22</vt:lpstr>
      <vt:lpstr>Step_23</vt:lpstr>
      <vt:lpstr>Step_24</vt:lpstr>
      <vt:lpstr>Step_25</vt:lpstr>
      <vt:lpstr>Step_26</vt:lpstr>
      <vt:lpstr>Step_27</vt:lpstr>
      <vt:lpstr>Step_28</vt:lpstr>
      <vt:lpstr>Step_29</vt:lpstr>
      <vt:lpstr>Step_3</vt:lpstr>
      <vt:lpstr>Step_30</vt:lpstr>
      <vt:lpstr>Step_31</vt:lpstr>
      <vt:lpstr>Step_32</vt:lpstr>
      <vt:lpstr>Step_33</vt:lpstr>
      <vt:lpstr>Step_34</vt:lpstr>
      <vt:lpstr>Step_35</vt:lpstr>
      <vt:lpstr>Step_36</vt:lpstr>
      <vt:lpstr>Step_37</vt:lpstr>
      <vt:lpstr>Step_4</vt:lpstr>
      <vt:lpstr>Step_5</vt:lpstr>
      <vt:lpstr>Step_6</vt:lpstr>
      <vt:lpstr>Step_7</vt:lpstr>
      <vt:lpstr>Step_8</vt:lpstr>
      <vt:lpstr>Step_9</vt:lpstr>
    </vt:vector>
  </TitlesOfParts>
  <Manager>http://www.dangode.com</Manager>
  <Company>http://www.godeohlson.com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Extracting Recurring Enterprise Income for Forecasting</dc:title>
  <dc:subject>Financial Statement Analysis and Valuation</dc:subject>
  <dc:creator>Dan Gode and James Ohlson</dc:creator>
  <cp:lastModifiedBy>Dan Gode</cp:lastModifiedBy>
  <cp:lastPrinted>2011-01-19T02:40:45Z</cp:lastPrinted>
  <dcterms:created xsi:type="dcterms:W3CDTF">2010-03-27T19:43:18Z</dcterms:created>
  <dcterms:modified xsi:type="dcterms:W3CDTF">2016-09-05T18:18:45Z</dcterms:modified>
</cp:coreProperties>
</file>