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gode\Documents\0Almaris\godeohlson-web\files\"/>
    </mc:Choice>
  </mc:AlternateContent>
  <bookViews>
    <workbookView xWindow="0" yWindow="30" windowWidth="11700" windowHeight="7035"/>
  </bookViews>
  <sheets>
    <sheet name="AnalystForecasts" sheetId="1" r:id="rId1"/>
  </sheets>
  <definedNames>
    <definedName name="Step_1">AnalystForecasts!$F$11</definedName>
    <definedName name="Step_10">AnalystForecasts!$F$23</definedName>
    <definedName name="Step_11">AnalystForecasts!$F$25</definedName>
    <definedName name="Step_12">AnalystForecasts!$F$26</definedName>
    <definedName name="Step_13">AnalystForecasts!$F$28</definedName>
    <definedName name="Step_14">AnalystForecasts!$F$29</definedName>
    <definedName name="Step_15">AnalystForecasts!$F$30</definedName>
    <definedName name="Step_16">AnalystForecasts!$F$31</definedName>
    <definedName name="Step_17">AnalystForecasts!$F$32</definedName>
    <definedName name="Step_18">AnalystForecasts!$F$33</definedName>
    <definedName name="Step_19">AnalystForecasts!$F$34</definedName>
    <definedName name="Step_2">AnalystForecasts!$F$12</definedName>
    <definedName name="Step_20">AnalystForecasts!$F$39</definedName>
    <definedName name="Step_21">AnalystForecasts!$F$40</definedName>
    <definedName name="Step_22">AnalystForecasts!$F$42</definedName>
    <definedName name="Step_23">AnalystForecasts!$F$43</definedName>
    <definedName name="Step_24">AnalystForecasts!$F$44</definedName>
    <definedName name="Step_25">AnalystForecasts!$F$45</definedName>
    <definedName name="Step_3">AnalystForecasts!$F$14</definedName>
    <definedName name="Step_4">AnalystForecasts!$F$15</definedName>
    <definedName name="Step_5">AnalystForecasts!$F$16</definedName>
    <definedName name="Step_6">AnalystForecasts!$F$18</definedName>
    <definedName name="Step_7">AnalystForecasts!$F$19</definedName>
    <definedName name="Step_8">AnalystForecasts!$F$20</definedName>
    <definedName name="Step_9">AnalystForecasts!$F$22</definedName>
  </definedNames>
  <calcPr calcId="162913" iterate="1"/>
</workbook>
</file>

<file path=xl/calcChain.xml><?xml version="1.0" encoding="utf-8"?>
<calcChain xmlns="http://schemas.openxmlformats.org/spreadsheetml/2006/main">
  <c r="A70" i="1" l="1"/>
  <c r="C69" i="1"/>
  <c r="A69" i="1"/>
  <c r="C68" i="1"/>
  <c r="A68" i="1"/>
  <c r="B65" i="1"/>
  <c r="B61" i="1"/>
  <c r="B58" i="1"/>
  <c r="B56" i="1"/>
  <c r="B54" i="1"/>
  <c r="B68" i="1" s="1"/>
  <c r="B66" i="1" l="1"/>
  <c r="B70" i="1" s="1"/>
  <c r="B59" i="1"/>
  <c r="B69" i="1" s="1"/>
  <c r="C70" i="1"/>
  <c r="C71" i="1" s="1"/>
  <c r="D14" i="1"/>
  <c r="C15" i="1"/>
  <c r="C19" i="1" s="1"/>
  <c r="C20" i="1" s="1"/>
  <c r="C22" i="1" s="1"/>
  <c r="D29" i="1" s="1"/>
  <c r="D12" i="1"/>
  <c r="D18" i="1" s="1"/>
  <c r="D11" i="1"/>
  <c r="D28" i="1" s="1"/>
  <c r="F12" i="1"/>
  <c r="F14" i="1" s="1"/>
  <c r="F15" i="1" s="1"/>
  <c r="F16" i="1" s="1"/>
  <c r="F18" i="1" s="1"/>
  <c r="F19" i="1" s="1"/>
  <c r="F20" i="1" s="1"/>
  <c r="F22" i="1" s="1"/>
  <c r="F23" i="1" s="1"/>
  <c r="F25" i="1" s="1"/>
  <c r="F26" i="1" s="1"/>
  <c r="F28" i="1" s="1"/>
  <c r="F29" i="1" s="1"/>
  <c r="F30" i="1" s="1"/>
  <c r="F31" i="1" s="1"/>
  <c r="F32" i="1" s="1"/>
  <c r="F33" i="1" s="1"/>
  <c r="F34" i="1" s="1"/>
  <c r="F39" i="1" s="1"/>
  <c r="F40" i="1" s="1"/>
  <c r="F42" i="1" s="1"/>
  <c r="F43" i="1" s="1"/>
  <c r="F44" i="1" s="1"/>
  <c r="F45" i="1" s="1"/>
  <c r="C42" i="1"/>
  <c r="D43" i="1" s="1"/>
  <c r="D44" i="1" s="1"/>
  <c r="D45" i="1" s="1"/>
  <c r="C18" i="1"/>
  <c r="D16" i="1"/>
  <c r="C23" i="1"/>
  <c r="D39" i="1"/>
  <c r="D23" i="1" l="1"/>
  <c r="D26" i="1"/>
  <c r="D15" i="1"/>
  <c r="D19" i="1" s="1"/>
  <c r="D31" i="1" s="1"/>
  <c r="D25" i="1"/>
  <c r="B71" i="1"/>
  <c r="D30" i="1"/>
  <c r="D32" i="1" s="1"/>
  <c r="D33" i="1" s="1"/>
  <c r="D34" i="1" s="1"/>
  <c r="D20" i="1" l="1"/>
  <c r="D22" i="1" s="1"/>
</calcChain>
</file>

<file path=xl/sharedStrings.xml><?xml version="1.0" encoding="utf-8"?>
<sst xmlns="http://schemas.openxmlformats.org/spreadsheetml/2006/main" count="65" uniqueCount="62">
  <si>
    <t>Analysts' estimates summary</t>
  </si>
  <si>
    <t>Year+1</t>
  </si>
  <si>
    <t>Year+2</t>
  </si>
  <si>
    <t>Sales</t>
  </si>
  <si>
    <t>Income statement</t>
  </si>
  <si>
    <t>Growth rates</t>
  </si>
  <si>
    <t>Margins</t>
  </si>
  <si>
    <t>_</t>
  </si>
  <si>
    <t>___</t>
  </si>
  <si>
    <t>Net income: EPS * Number of shares outstanding</t>
  </si>
  <si>
    <t>Net margin: Net income/Sales</t>
  </si>
  <si>
    <t>EPS: Earnings per share</t>
  </si>
  <si>
    <t>S: Sales</t>
  </si>
  <si>
    <t>N: Number of shares outstanding</t>
  </si>
  <si>
    <t>Sales growth from Y1 to Y2</t>
  </si>
  <si>
    <t>Payout ratio</t>
  </si>
  <si>
    <t>Dividends</t>
  </si>
  <si>
    <t>Inputs</t>
  </si>
  <si>
    <t>Growth adjusted for dividend payout</t>
  </si>
  <si>
    <t>Earnings growth without enterprise margin expansion</t>
  </si>
  <si>
    <t>Not explicitly provided by the analysts</t>
  </si>
  <si>
    <t>= enterprise profit after-tax</t>
  </si>
  <si>
    <t>After-tax enterprise margin: enterprise profit after-tax/Sales</t>
  </si>
  <si>
    <t>= enterprise profit after tax</t>
  </si>
  <si>
    <t>EPS growth from Y1 to Y2</t>
  </si>
  <si>
    <t>NFE: Net financial expense</t>
  </si>
  <si>
    <t>+ net financial expense after tax: Net financial expense * (1-tax rate)</t>
  </si>
  <si>
    <t>Click here</t>
  </si>
  <si>
    <r>
      <t>t</t>
    </r>
    <r>
      <rPr>
        <i/>
        <vertAlign val="subscript"/>
        <sz val="10"/>
        <color indexed="17"/>
        <rFont val="Verdana"/>
        <family val="2"/>
      </rPr>
      <t>f</t>
    </r>
    <r>
      <rPr>
        <i/>
        <sz val="8"/>
        <color indexed="17"/>
        <rFont val="Verdana"/>
        <family val="2"/>
      </rPr>
      <t>: Tax rate on financial activities</t>
    </r>
  </si>
  <si>
    <r>
      <t>r</t>
    </r>
    <r>
      <rPr>
        <i/>
        <vertAlign val="subscript"/>
        <sz val="10"/>
        <color indexed="17"/>
        <rFont val="Verdana"/>
        <family val="2"/>
      </rPr>
      <t>e</t>
    </r>
    <r>
      <rPr>
        <i/>
        <sz val="8"/>
        <color indexed="17"/>
        <rFont val="Verdana"/>
        <family val="2"/>
      </rPr>
      <t>: Discount rate, which equals cost of equity</t>
    </r>
  </si>
  <si>
    <r>
      <t>Earnings foregone on DPS at the end of Y1: DPS</t>
    </r>
    <r>
      <rPr>
        <vertAlign val="subscript"/>
        <sz val="10"/>
        <rFont val="Verdana"/>
        <family val="2"/>
      </rPr>
      <t>1</t>
    </r>
    <r>
      <rPr>
        <sz val="8"/>
        <rFont val="Verdana"/>
        <family val="2"/>
      </rPr>
      <t xml:space="preserve"> * Cost of equity</t>
    </r>
  </si>
  <si>
    <r>
      <t>Adjusted EPS</t>
    </r>
    <r>
      <rPr>
        <vertAlign val="subscript"/>
        <sz val="10"/>
        <rFont val="Verdana"/>
        <family val="2"/>
      </rPr>
      <t>2</t>
    </r>
    <r>
      <rPr>
        <sz val="8"/>
        <rFont val="Verdana"/>
        <family val="2"/>
      </rPr>
      <t xml:space="preserve"> = EPS</t>
    </r>
    <r>
      <rPr>
        <vertAlign val="subscript"/>
        <sz val="10"/>
        <rFont val="Verdana"/>
        <family val="2"/>
      </rPr>
      <t>2</t>
    </r>
    <r>
      <rPr>
        <sz val="8"/>
        <rFont val="Verdana"/>
        <family val="2"/>
      </rPr>
      <t xml:space="preserve"> + Earnings foregone on DPS</t>
    </r>
    <r>
      <rPr>
        <vertAlign val="subscript"/>
        <sz val="10"/>
        <rFont val="Verdana"/>
        <family val="2"/>
      </rPr>
      <t>1</t>
    </r>
  </si>
  <si>
    <r>
      <t>EPS growth from EPS</t>
    </r>
    <r>
      <rPr>
        <vertAlign val="subscript"/>
        <sz val="10"/>
        <rFont val="Verdana"/>
        <family val="2"/>
      </rPr>
      <t>1</t>
    </r>
    <r>
      <rPr>
        <sz val="8"/>
        <rFont val="Verdana"/>
        <family val="2"/>
      </rPr>
      <t xml:space="preserve"> to EPS</t>
    </r>
    <r>
      <rPr>
        <vertAlign val="subscript"/>
        <sz val="10"/>
        <rFont val="Verdana"/>
        <family val="2"/>
      </rPr>
      <t>2</t>
    </r>
    <r>
      <rPr>
        <sz val="8"/>
        <rFont val="Verdana"/>
        <family val="2"/>
      </rPr>
      <t xml:space="preserve"> adjusted for dividends</t>
    </r>
  </si>
  <si>
    <r>
      <t>EPS growth from EPS</t>
    </r>
    <r>
      <rPr>
        <vertAlign val="subscript"/>
        <sz val="10"/>
        <rFont val="Verdana"/>
        <family val="2"/>
      </rPr>
      <t>1</t>
    </r>
    <r>
      <rPr>
        <sz val="8"/>
        <rFont val="Verdana"/>
        <family val="2"/>
      </rPr>
      <t xml:space="preserve"> to EPS</t>
    </r>
    <r>
      <rPr>
        <vertAlign val="subscript"/>
        <sz val="10"/>
        <rFont val="Verdana"/>
        <family val="2"/>
      </rPr>
      <t>2</t>
    </r>
    <r>
      <rPr>
        <sz val="8"/>
        <rFont val="Verdana"/>
        <family val="2"/>
      </rPr>
      <t xml:space="preserve"> assuming no change in enterprise margin</t>
    </r>
  </si>
  <si>
    <t>times after-tax enterprise margin from Y1</t>
  </si>
  <si>
    <t>minus net financial expense, after-tax</t>
  </si>
  <si>
    <t>= Revised estimate of net income for Y2</t>
  </si>
  <si>
    <t>Earnings growth had there been no dividends</t>
  </si>
  <si>
    <r>
      <t>Revised estimate of EPS</t>
    </r>
    <r>
      <rPr>
        <vertAlign val="subscript"/>
        <sz val="10"/>
        <rFont val="Verdana"/>
        <family val="2"/>
      </rPr>
      <t>2</t>
    </r>
    <r>
      <rPr>
        <sz val="8"/>
        <rFont val="Verdana"/>
        <family val="2"/>
      </rPr>
      <t xml:space="preserve"> assuming no change in enterprise margin</t>
    </r>
  </si>
  <si>
    <t>1: Price-based EPS forecast</t>
  </si>
  <si>
    <t>Current stock price</t>
  </si>
  <si>
    <t>Trailing EPS/Price of the market</t>
  </si>
  <si>
    <t>Trailing EPS/Price of the industry</t>
  </si>
  <si>
    <t>Trailing EPS/Price of the company</t>
  </si>
  <si>
    <t>Forecasted EPS/Price of the company</t>
  </si>
  <si>
    <t>Forecasted EPS 1</t>
  </si>
  <si>
    <t>2: Earnings-growth-based EPS forecast</t>
  </si>
  <si>
    <t>Current recurring EPS</t>
  </si>
  <si>
    <t>GNP growth rate</t>
  </si>
  <si>
    <t>Forecasted EPS growth rate</t>
  </si>
  <si>
    <t>Forecasted EPS2</t>
  </si>
  <si>
    <t>3: Book-value-based EPS forecast</t>
  </si>
  <si>
    <t>Current book value</t>
  </si>
  <si>
    <t>ROE of the market for the current year</t>
  </si>
  <si>
    <t>Current ROE of the industry for the current year</t>
  </si>
  <si>
    <t>Current ROE of the company for the current year</t>
  </si>
  <si>
    <t>Forecasted ROE</t>
  </si>
  <si>
    <t>Forecasted EPS 3</t>
  </si>
  <si>
    <t>Computing weighted-average forecast</t>
  </si>
  <si>
    <t>EPS</t>
  </si>
  <si>
    <t>Weight</t>
  </si>
  <si>
    <t>Weighted-average EPS forecasts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</si>
</sst>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000%"/>
    <numFmt numFmtId="165" formatCode="#,##0.0000_);[Red]\(#,##0.0000\)"/>
    <numFmt numFmtId="166" formatCode="#,##0.00%_);[Red]\(#,##0.00%\)"/>
    <numFmt numFmtId="167" formatCode="#,##0.00\d_);[Red]\(#,##0.00\d\)"/>
    <numFmt numFmtId="168" formatCode="#,##0.00\x_);[Red]\(#,##0.00\x\)"/>
    <numFmt numFmtId="169" formatCode="[$USD]\ #,##0.00_);[Red]\([$USD]\ #,##0.00\)"/>
  </numFmts>
  <fonts count="8" x14ac:knownFonts="1">
    <font>
      <sz val="8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u/>
      <sz val="8"/>
      <color indexed="12"/>
      <name val="Verdana"/>
      <family val="2"/>
    </font>
    <font>
      <sz val="8"/>
      <color indexed="9"/>
      <name val="Verdana"/>
      <family val="2"/>
    </font>
    <font>
      <i/>
      <sz val="8"/>
      <color indexed="17"/>
      <name val="Verdana"/>
      <family val="2"/>
    </font>
    <font>
      <i/>
      <vertAlign val="subscript"/>
      <sz val="10"/>
      <color indexed="17"/>
      <name val="Verdana"/>
      <family val="2"/>
    </font>
    <font>
      <vertAlign val="subscript"/>
      <sz val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8">
    <xf numFmtId="0" fontId="0" fillId="0" borderId="0"/>
    <xf numFmtId="165" fontId="1" fillId="0" borderId="0" applyFill="0" applyBorder="0" applyProtection="0"/>
    <xf numFmtId="164" fontId="1" fillId="0" borderId="0" applyFill="0" applyBorder="0" applyProtection="0"/>
    <xf numFmtId="167" fontId="5" fillId="0" borderId="0" applyFill="0" applyBorder="0" applyProtection="0"/>
    <xf numFmtId="168" fontId="5" fillId="0" borderId="0" applyFill="0" applyBorder="0" applyProtection="0"/>
    <xf numFmtId="40" fontId="5" fillId="0" borderId="0" applyFill="0" applyBorder="0" applyProtection="0"/>
    <xf numFmtId="166" fontId="5" fillId="0" borderId="0" applyFill="0" applyBorder="0" applyProtection="0"/>
    <xf numFmtId="0" fontId="5" fillId="0" borderId="0" applyNumberFormat="0" applyFill="0" applyBorder="0" applyProtection="0"/>
    <xf numFmtId="1" fontId="1" fillId="0" borderId="0" applyFill="0" applyBorder="0" applyProtection="0">
      <alignment horizontal="center"/>
    </xf>
    <xf numFmtId="167" fontId="1" fillId="0" borderId="0" applyFill="0" applyBorder="0" applyProtection="0"/>
    <xf numFmtId="0" fontId="2" fillId="0" borderId="0" applyNumberFormat="0" applyFill="0" applyBorder="0" applyProtection="0"/>
    <xf numFmtId="0" fontId="1" fillId="0" borderId="0" applyNumberFormat="0" applyFill="0" applyBorder="0" applyAlignment="0" applyProtection="0"/>
    <xf numFmtId="168" fontId="1" fillId="0" borderId="0" applyFill="0" applyBorder="0" applyProtection="0"/>
    <xf numFmtId="40" fontId="1" fillId="0" borderId="0" applyFill="0" applyBorder="0" applyProtection="0"/>
    <xf numFmtId="166" fontId="1" fillId="0" borderId="0" applyFill="0" applyBorder="0" applyProtection="0"/>
    <xf numFmtId="0" fontId="1" fillId="0" borderId="0" applyNumberFormat="0" applyFill="0" applyBorder="0" applyProtection="0"/>
    <xf numFmtId="169" fontId="1" fillId="0" borderId="0" applyFill="0" applyBorder="0" applyProtection="0">
      <alignment horizontal="right"/>
    </xf>
    <xf numFmtId="0" fontId="3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/>
    <xf numFmtId="0" fontId="2" fillId="2" borderId="0" xfId="10" applyFill="1"/>
    <xf numFmtId="40" fontId="5" fillId="0" borderId="0" xfId="5"/>
    <xf numFmtId="0" fontId="0" fillId="2" borderId="0" xfId="0" applyFill="1"/>
    <xf numFmtId="40" fontId="1" fillId="0" borderId="0" xfId="13"/>
    <xf numFmtId="0" fontId="2" fillId="3" borderId="0" xfId="10" applyFill="1"/>
    <xf numFmtId="0" fontId="0" fillId="3" borderId="0" xfId="0" applyFill="1"/>
    <xf numFmtId="0" fontId="0" fillId="0" borderId="1" xfId="0" applyBorder="1"/>
    <xf numFmtId="40" fontId="5" fillId="0" borderId="2" xfId="5" applyBorder="1"/>
    <xf numFmtId="0" fontId="0" fillId="0" borderId="2" xfId="0" applyBorder="1"/>
    <xf numFmtId="0" fontId="0" fillId="0" borderId="0" xfId="0" applyBorder="1"/>
    <xf numFmtId="166" fontId="5" fillId="0" borderId="0" xfId="6" applyBorder="1"/>
    <xf numFmtId="166" fontId="5" fillId="0" borderId="1" xfId="6" applyBorder="1"/>
    <xf numFmtId="0" fontId="0" fillId="2" borderId="0" xfId="0" applyFill="1" applyAlignment="1">
      <alignment horizontal="right"/>
    </xf>
    <xf numFmtId="166" fontId="1" fillId="0" borderId="0" xfId="14" applyBorder="1"/>
    <xf numFmtId="0" fontId="2" fillId="3" borderId="0" xfId="10" applyFill="1" applyBorder="1"/>
    <xf numFmtId="166" fontId="1" fillId="0" borderId="2" xfId="14" applyBorder="1"/>
    <xf numFmtId="166" fontId="1" fillId="0" borderId="1" xfId="14" applyBorder="1"/>
    <xf numFmtId="0" fontId="4" fillId="0" borderId="0" xfId="0" applyFont="1"/>
    <xf numFmtId="0" fontId="4" fillId="0" borderId="1" xfId="0" applyFont="1" applyBorder="1"/>
    <xf numFmtId="0" fontId="3" fillId="0" borderId="0" xfId="17" applyAlignment="1" applyProtection="1"/>
    <xf numFmtId="40" fontId="5" fillId="0" borderId="0" xfId="5" applyBorder="1"/>
    <xf numFmtId="0" fontId="2" fillId="3" borderId="3" xfId="10" applyFill="1" applyBorder="1"/>
    <xf numFmtId="0" fontId="2" fillId="0" borderId="0" xfId="10" applyFill="1"/>
    <xf numFmtId="166" fontId="5" fillId="0" borderId="2" xfId="6" applyBorder="1"/>
    <xf numFmtId="40" fontId="1" fillId="0" borderId="0" xfId="13" applyBorder="1"/>
    <xf numFmtId="40" fontId="1" fillId="0" borderId="1" xfId="13" applyBorder="1"/>
    <xf numFmtId="0" fontId="0" fillId="3" borderId="4" xfId="0" applyFill="1" applyBorder="1"/>
    <xf numFmtId="166" fontId="1" fillId="3" borderId="4" xfId="14" applyFill="1" applyBorder="1"/>
    <xf numFmtId="0" fontId="0" fillId="3" borderId="0" xfId="0" applyFill="1" applyBorder="1"/>
    <xf numFmtId="166" fontId="5" fillId="3" borderId="0" xfId="6" applyFill="1" applyBorder="1"/>
    <xf numFmtId="40" fontId="5" fillId="3" borderId="0" xfId="5" applyFill="1" applyBorder="1"/>
    <xf numFmtId="0" fontId="2" fillId="0" borderId="0" xfId="10" applyBorder="1"/>
    <xf numFmtId="40" fontId="1" fillId="0" borderId="1" xfId="13" quotePrefix="1" applyBorder="1"/>
    <xf numFmtId="40" fontId="1" fillId="0" borderId="1" xfId="13" applyFill="1" applyBorder="1"/>
    <xf numFmtId="40" fontId="1" fillId="0" borderId="2" xfId="13" applyBorder="1"/>
    <xf numFmtId="0" fontId="2" fillId="0" borderId="0" xfId="10" applyFill="1" applyBorder="1"/>
    <xf numFmtId="40" fontId="1" fillId="0" borderId="0" xfId="13" applyFill="1" applyBorder="1"/>
    <xf numFmtId="40" fontId="1" fillId="0" borderId="0" xfId="13" quotePrefix="1" applyFill="1" applyBorder="1"/>
    <xf numFmtId="0" fontId="3" fillId="4" borderId="0" xfId="17" applyFill="1" applyAlignment="1" applyProtection="1">
      <alignment horizontal="centerContinuous"/>
    </xf>
    <xf numFmtId="40" fontId="5" fillId="0" borderId="1" xfId="5" applyFont="1" applyBorder="1"/>
    <xf numFmtId="40" fontId="1" fillId="0" borderId="0" xfId="13" applyFont="1" applyFill="1" applyBorder="1"/>
    <xf numFmtId="40" fontId="5" fillId="0" borderId="0" xfId="5" applyFont="1" applyBorder="1"/>
    <xf numFmtId="40" fontId="1" fillId="0" borderId="0" xfId="13" applyFont="1"/>
    <xf numFmtId="40" fontId="1" fillId="0" borderId="1" xfId="13" applyFont="1" applyBorder="1"/>
    <xf numFmtId="40" fontId="1" fillId="0" borderId="0" xfId="13" applyFont="1" applyBorder="1"/>
    <xf numFmtId="40" fontId="1" fillId="0" borderId="0" xfId="13" quotePrefix="1" applyFont="1"/>
    <xf numFmtId="40" fontId="5" fillId="0" borderId="2" xfId="5" applyNumberFormat="1" applyBorder="1"/>
    <xf numFmtId="40" fontId="1" fillId="0" borderId="0" xfId="13" quotePrefix="1" applyFont="1" applyFill="1" applyBorder="1"/>
    <xf numFmtId="40" fontId="1" fillId="0" borderId="0" xfId="13" applyNumberFormat="1" applyBorder="1"/>
    <xf numFmtId="166" fontId="1" fillId="0" borderId="1" xfId="14" applyNumberFormat="1" applyBorder="1"/>
    <xf numFmtId="0" fontId="2" fillId="3" borderId="4" xfId="10" applyFont="1" applyFill="1" applyBorder="1"/>
    <xf numFmtId="0" fontId="1" fillId="0" borderId="0" xfId="11"/>
    <xf numFmtId="166" fontId="1" fillId="0" borderId="0" xfId="14" applyFill="1"/>
    <xf numFmtId="40" fontId="2" fillId="0" borderId="0" xfId="10" applyNumberFormat="1" applyBorder="1" applyAlignment="1"/>
    <xf numFmtId="166" fontId="2" fillId="0" borderId="0" xfId="10" applyNumberFormat="1" applyBorder="1" applyAlignment="1"/>
    <xf numFmtId="0" fontId="2" fillId="5" borderId="0" xfId="10" applyFill="1" applyAlignment="1"/>
    <xf numFmtId="0" fontId="5" fillId="0" borderId="2" xfId="7" applyBorder="1" applyAlignment="1"/>
    <xf numFmtId="40" fontId="5" fillId="0" borderId="2" xfId="5" applyBorder="1" applyAlignment="1"/>
    <xf numFmtId="0" fontId="5" fillId="0" borderId="0" xfId="7" applyAlignment="1"/>
    <xf numFmtId="166" fontId="5" fillId="0" borderId="0" xfId="6" applyAlignment="1"/>
    <xf numFmtId="166" fontId="5" fillId="0" borderId="2" xfId="6" applyBorder="1" applyAlignment="1"/>
    <xf numFmtId="0" fontId="1" fillId="0" borderId="5" xfId="15" applyBorder="1" applyAlignment="1"/>
    <xf numFmtId="40" fontId="1" fillId="0" borderId="5" xfId="13" applyBorder="1" applyAlignment="1"/>
    <xf numFmtId="40" fontId="1" fillId="0" borderId="2" xfId="13" applyBorder="1" applyAlignment="1"/>
    <xf numFmtId="166" fontId="1" fillId="0" borderId="2" xfId="14" applyFill="1" applyBorder="1" applyAlignment="1"/>
    <xf numFmtId="166" fontId="1" fillId="0" borderId="2" xfId="14" applyBorder="1" applyAlignment="1"/>
    <xf numFmtId="0" fontId="1" fillId="5" borderId="0" xfId="15" applyFill="1" applyAlignment="1">
      <alignment horizontal="right"/>
    </xf>
    <xf numFmtId="0" fontId="5" fillId="6" borderId="0" xfId="7" applyFill="1" applyAlignment="1">
      <alignment horizontal="right"/>
    </xf>
    <xf numFmtId="0" fontId="1" fillId="0" borderId="0" xfId="15" applyAlignment="1"/>
    <xf numFmtId="40" fontId="1" fillId="0" borderId="0" xfId="13" applyAlignment="1"/>
    <xf numFmtId="40" fontId="5" fillId="0" borderId="0" xfId="5" applyAlignment="1"/>
    <xf numFmtId="0" fontId="1" fillId="0" borderId="2" xfId="15" applyBorder="1" applyAlignment="1"/>
    <xf numFmtId="40" fontId="1" fillId="0" borderId="5" xfId="13" applyFill="1" applyBorder="1" applyAlignment="1"/>
    <xf numFmtId="0" fontId="2" fillId="6" borderId="0" xfId="10" applyFill="1" applyAlignment="1"/>
    <xf numFmtId="0" fontId="0" fillId="6" borderId="0" xfId="0" applyFill="1"/>
    <xf numFmtId="0" fontId="2" fillId="6" borderId="0" xfId="10" applyFill="1" applyBorder="1" applyAlignment="1"/>
    <xf numFmtId="0" fontId="0" fillId="6" borderId="0" xfId="0" applyFill="1" applyBorder="1"/>
  </cellXfs>
  <cellStyles count="18">
    <cellStyle name="g4Num" xfId="1"/>
    <cellStyle name="g4Percent" xfId="2"/>
    <cellStyle name="gAsDays" xfId="3"/>
    <cellStyle name="gAsMultiple" xfId="4"/>
    <cellStyle name="gAsNum" xfId="5"/>
    <cellStyle name="gAsPercent" xfId="6"/>
    <cellStyle name="gAsText" xfId="7"/>
    <cellStyle name="gColumnTop" xfId="8"/>
    <cellStyle name="gDays" xfId="9"/>
    <cellStyle name="gHeading" xfId="10"/>
    <cellStyle name="gLastStep" xfId="11"/>
    <cellStyle name="gMultiple" xfId="12"/>
    <cellStyle name="gNum" xfId="13"/>
    <cellStyle name="gPercent" xfId="14"/>
    <cellStyle name="gText" xfId="15"/>
    <cellStyle name="gUSD" xfId="16"/>
    <cellStyle name="Hyperlink" xfId="17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885825</xdr:colOff>
      <xdr:row>0</xdr:row>
      <xdr:rowOff>47625</xdr:rowOff>
    </xdr:from>
    <xdr:to>
      <xdr:col>0</xdr:col>
      <xdr:colOff>3219450</xdr:colOff>
      <xdr:row>2</xdr:row>
      <xdr:rowOff>123825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885825" y="47625"/>
          <a:ext cx="2333625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900"/>
            </a:lnSpc>
            <a:defRPr sz="1000"/>
          </a:pPr>
          <a:r>
            <a:rPr lang="en-US" sz="800" b="1" i="0" u="none" strike="noStrike" baseline="0">
              <a:solidFill>
                <a:srgbClr val="FFFFFF"/>
              </a:solidFill>
              <a:latin typeface="Verdana"/>
              <a:ea typeface="Verdana"/>
              <a:cs typeface="Verdana"/>
            </a:rPr>
            <a:t>Adjusting Analyst Forecasts</a:t>
          </a:r>
        </a:p>
        <a:p>
          <a:pPr algn="ctr" rtl="0">
            <a:lnSpc>
              <a:spcPts val="900"/>
            </a:lnSpc>
            <a:defRPr sz="1000"/>
          </a:pPr>
          <a:r>
            <a:rPr lang="en-US" sz="800" b="1" i="0" u="none" strike="noStrike" baseline="0">
              <a:solidFill>
                <a:srgbClr val="FFFFFF"/>
              </a:solidFill>
              <a:latin typeface="Verdana"/>
              <a:ea typeface="Verdana"/>
              <a:cs typeface="Verdana"/>
            </a:rPr>
            <a:t>© Dan Gode and James Ohlson</a:t>
          </a:r>
        </a:p>
        <a:p>
          <a:pPr algn="ctr" rtl="0">
            <a:defRPr sz="1000"/>
          </a:pPr>
          <a:endParaRPr lang="en-US"/>
        </a:p>
      </xdr:txBody>
    </xdr:sp>
    <xdr:clientData/>
  </xdr:twoCellAnchor>
  <xdr:twoCellAnchor editAs="oneCell">
    <xdr:from>
      <xdr:col>0</xdr:col>
      <xdr:colOff>47625</xdr:colOff>
      <xdr:row>3</xdr:row>
      <xdr:rowOff>28575</xdr:rowOff>
    </xdr:from>
    <xdr:to>
      <xdr:col>4</xdr:col>
      <xdr:colOff>114300</xdr:colOff>
      <xdr:row>8</xdr:row>
      <xdr:rowOff>104775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47625" y="428625"/>
          <a:ext cx="6019800" cy="742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Enter data in all cells with green numbers, and only such cells. (Some green cells have formulas set up for simulations; overwrite them with your numbers.) Some spreadsheets require lines to be read out of order. 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"Click below" steps in the rightmost column indicate the sequence in which the lines should be read logically. Clicking a number will take you to the next number in sequence. These steps have been elaborated upon in the accompanying document.</a:t>
          </a:r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9:H72"/>
  <sheetViews>
    <sheetView showGridLines="0" tabSelected="1" zoomScaleNormal="100" workbookViewId="0"/>
  </sheetViews>
  <sheetFormatPr defaultRowHeight="10.5" x14ac:dyDescent="0.15"/>
  <cols>
    <col min="1" max="1" width="62.42578125" bestFit="1" customWidth="1"/>
    <col min="2" max="2" width="8" bestFit="1" customWidth="1"/>
    <col min="3" max="4" width="9.42578125" bestFit="1" customWidth="1"/>
    <col min="5" max="5" width="2" bestFit="1" customWidth="1"/>
    <col min="6" max="8" width="4" bestFit="1" customWidth="1"/>
  </cols>
  <sheetData>
    <row r="9" spans="1:8" ht="11.25" thickBot="1" x14ac:dyDescent="0.2">
      <c r="A9" s="7"/>
      <c r="B9" s="7"/>
      <c r="C9" s="7"/>
      <c r="D9" s="7"/>
      <c r="E9" s="18" t="s">
        <v>7</v>
      </c>
      <c r="F9" s="19" t="s">
        <v>8</v>
      </c>
      <c r="G9" s="19" t="s">
        <v>8</v>
      </c>
      <c r="H9" s="19" t="s">
        <v>8</v>
      </c>
    </row>
    <row r="10" spans="1:8" ht="11.25" thickTop="1" x14ac:dyDescent="0.15">
      <c r="A10" s="1" t="s">
        <v>0</v>
      </c>
      <c r="B10" s="3"/>
      <c r="C10" s="13" t="s">
        <v>1</v>
      </c>
      <c r="D10" s="13" t="s">
        <v>2</v>
      </c>
      <c r="F10" s="39" t="s">
        <v>27</v>
      </c>
      <c r="G10" s="39"/>
      <c r="H10" s="39"/>
    </row>
    <row r="11" spans="1:8" x14ac:dyDescent="0.15">
      <c r="A11" s="21" t="s">
        <v>12</v>
      </c>
      <c r="B11" s="10"/>
      <c r="C11" s="21">
        <v>1000</v>
      </c>
      <c r="D11" s="21">
        <f>C11*(1+7%)</f>
        <v>1070</v>
      </c>
      <c r="F11" s="20">
        <v>1</v>
      </c>
    </row>
    <row r="12" spans="1:8" x14ac:dyDescent="0.15">
      <c r="A12" s="8" t="s">
        <v>11</v>
      </c>
      <c r="B12" s="9"/>
      <c r="C12" s="47">
        <v>1.5</v>
      </c>
      <c r="D12" s="47">
        <f>C12*(1+9%)</f>
        <v>1.6350000000000002</v>
      </c>
      <c r="F12" s="20">
        <f>F11+1</f>
        <v>2</v>
      </c>
    </row>
    <row r="13" spans="1:8" x14ac:dyDescent="0.15">
      <c r="A13" s="32" t="s">
        <v>20</v>
      </c>
      <c r="B13" s="10"/>
      <c r="C13" s="21"/>
      <c r="D13" s="21"/>
      <c r="F13" s="20"/>
    </row>
    <row r="14" spans="1:8" x14ac:dyDescent="0.15">
      <c r="A14" s="2" t="s">
        <v>13</v>
      </c>
      <c r="C14" s="2">
        <v>45</v>
      </c>
      <c r="D14" s="2">
        <f>C14</f>
        <v>45</v>
      </c>
      <c r="F14" s="20">
        <f>F12+1</f>
        <v>3</v>
      </c>
    </row>
    <row r="15" spans="1:8" x14ac:dyDescent="0.15">
      <c r="A15" s="2" t="s">
        <v>25</v>
      </c>
      <c r="C15" s="2">
        <f>C11*5%</f>
        <v>50</v>
      </c>
      <c r="D15" s="2">
        <f>D11*5%</f>
        <v>53.5</v>
      </c>
      <c r="F15" s="20">
        <f>F14+1</f>
        <v>4</v>
      </c>
    </row>
    <row r="16" spans="1:8" ht="15" thickBot="1" x14ac:dyDescent="0.3">
      <c r="A16" s="40" t="s">
        <v>28</v>
      </c>
      <c r="B16" s="7"/>
      <c r="C16" s="12">
        <v>0.4</v>
      </c>
      <c r="D16" s="17">
        <f>C16</f>
        <v>0.4</v>
      </c>
      <c r="F16" s="20">
        <f>F15+1</f>
        <v>5</v>
      </c>
    </row>
    <row r="17" spans="1:6" ht="11.25" thickTop="1" x14ac:dyDescent="0.15">
      <c r="A17" s="5" t="s">
        <v>4</v>
      </c>
      <c r="B17" s="6"/>
      <c r="C17" s="6"/>
      <c r="D17" s="6"/>
    </row>
    <row r="18" spans="1:6" x14ac:dyDescent="0.15">
      <c r="A18" s="25" t="s">
        <v>9</v>
      </c>
      <c r="C18" s="4">
        <f>C12*C14</f>
        <v>67.5</v>
      </c>
      <c r="D18" s="4">
        <f>D12*D14</f>
        <v>73.575000000000017</v>
      </c>
      <c r="F18" s="20">
        <f>F16+1</f>
        <v>6</v>
      </c>
    </row>
    <row r="19" spans="1:6" x14ac:dyDescent="0.15">
      <c r="A19" s="46" t="s">
        <v>26</v>
      </c>
      <c r="C19" s="4">
        <f>C15*(1-C16)</f>
        <v>30</v>
      </c>
      <c r="D19" s="4">
        <f>D15*(1-D16)</f>
        <v>32.1</v>
      </c>
      <c r="F19" s="20">
        <f>F18+1</f>
        <v>7</v>
      </c>
    </row>
    <row r="20" spans="1:6" ht="11.25" thickBot="1" x14ac:dyDescent="0.2">
      <c r="A20" s="33" t="s">
        <v>21</v>
      </c>
      <c r="B20" s="7"/>
      <c r="C20" s="26">
        <f>SUM(C18:C19)</f>
        <v>97.5</v>
      </c>
      <c r="D20" s="26">
        <f>SUM(D18:D19)</f>
        <v>105.67500000000001</v>
      </c>
      <c r="F20" s="20">
        <f>F19+1</f>
        <v>8</v>
      </c>
    </row>
    <row r="21" spans="1:6" ht="11.25" thickTop="1" x14ac:dyDescent="0.15">
      <c r="A21" s="15" t="s">
        <v>6</v>
      </c>
      <c r="B21" s="15"/>
      <c r="C21" s="15"/>
      <c r="D21" s="15"/>
    </row>
    <row r="22" spans="1:6" x14ac:dyDescent="0.15">
      <c r="A22" s="54" t="s">
        <v>22</v>
      </c>
      <c r="B22" s="32"/>
      <c r="C22" s="55">
        <f>C20/C11</f>
        <v>9.7500000000000003E-2</v>
      </c>
      <c r="D22" s="55">
        <f>D20/D11</f>
        <v>9.8761682242990659E-2</v>
      </c>
      <c r="F22" s="20">
        <f>F20+1</f>
        <v>9</v>
      </c>
    </row>
    <row r="23" spans="1:6" ht="11.25" thickBot="1" x14ac:dyDescent="0.2">
      <c r="A23" s="34" t="s">
        <v>10</v>
      </c>
      <c r="B23" s="7"/>
      <c r="C23" s="50">
        <f>C18/C11</f>
        <v>6.7500000000000004E-2</v>
      </c>
      <c r="D23" s="50">
        <f>D18/D11</f>
        <v>6.8761682242990674E-2</v>
      </c>
      <c r="F23" s="20">
        <f>F22+1</f>
        <v>10</v>
      </c>
    </row>
    <row r="24" spans="1:6" ht="11.25" thickTop="1" x14ac:dyDescent="0.15">
      <c r="A24" s="22" t="s">
        <v>5</v>
      </c>
      <c r="B24" s="22"/>
      <c r="C24" s="22"/>
      <c r="D24" s="22"/>
    </row>
    <row r="25" spans="1:6" x14ac:dyDescent="0.15">
      <c r="A25" s="25" t="s">
        <v>14</v>
      </c>
      <c r="B25" s="10"/>
      <c r="C25" s="10"/>
      <c r="D25" s="14">
        <f>D11/C11-1</f>
        <v>7.0000000000000062E-2</v>
      </c>
      <c r="F25" s="20">
        <f>F23+1</f>
        <v>11</v>
      </c>
    </row>
    <row r="26" spans="1:6" x14ac:dyDescent="0.15">
      <c r="A26" s="35" t="s">
        <v>24</v>
      </c>
      <c r="B26" s="9"/>
      <c r="C26" s="9"/>
      <c r="D26" s="16">
        <f>D12/C12-1</f>
        <v>9.000000000000008E-2</v>
      </c>
      <c r="F26" s="20">
        <f>F25+1</f>
        <v>12</v>
      </c>
    </row>
    <row r="27" spans="1:6" x14ac:dyDescent="0.15">
      <c r="A27" s="36" t="s">
        <v>19</v>
      </c>
      <c r="B27" s="23"/>
      <c r="C27" s="23"/>
      <c r="D27" s="23"/>
    </row>
    <row r="28" spans="1:6" x14ac:dyDescent="0.15">
      <c r="A28" s="37" t="s">
        <v>3</v>
      </c>
      <c r="D28" s="4">
        <f>D11</f>
        <v>1070</v>
      </c>
      <c r="F28" s="20">
        <f>F26+1</f>
        <v>13</v>
      </c>
    </row>
    <row r="29" spans="1:6" x14ac:dyDescent="0.15">
      <c r="A29" s="41" t="s">
        <v>34</v>
      </c>
      <c r="D29" s="53">
        <f>C22</f>
        <v>9.7500000000000003E-2</v>
      </c>
      <c r="F29" s="20">
        <f t="shared" ref="F29:F34" si="0">F28+1</f>
        <v>14</v>
      </c>
    </row>
    <row r="30" spans="1:6" x14ac:dyDescent="0.15">
      <c r="A30" s="38" t="s">
        <v>23</v>
      </c>
      <c r="D30" s="4">
        <f>D28*D29</f>
        <v>104.325</v>
      </c>
      <c r="F30" s="20">
        <f t="shared" si="0"/>
        <v>15</v>
      </c>
    </row>
    <row r="31" spans="1:6" x14ac:dyDescent="0.15">
      <c r="A31" s="41" t="s">
        <v>35</v>
      </c>
      <c r="D31" s="4">
        <f>D19</f>
        <v>32.1</v>
      </c>
      <c r="F31" s="20">
        <f t="shared" si="0"/>
        <v>16</v>
      </c>
    </row>
    <row r="32" spans="1:6" x14ac:dyDescent="0.15">
      <c r="A32" s="48" t="s">
        <v>36</v>
      </c>
      <c r="D32" s="4">
        <f>D30-D31</f>
        <v>72.224999999999994</v>
      </c>
      <c r="F32" s="20">
        <f t="shared" si="0"/>
        <v>17</v>
      </c>
    </row>
    <row r="33" spans="1:6" ht="14.25" x14ac:dyDescent="0.25">
      <c r="A33" s="45" t="s">
        <v>38</v>
      </c>
      <c r="B33" s="10"/>
      <c r="C33" s="10"/>
      <c r="D33" s="49">
        <f>D32/D14</f>
        <v>1.605</v>
      </c>
      <c r="F33" s="20">
        <f t="shared" si="0"/>
        <v>18</v>
      </c>
    </row>
    <row r="34" spans="1:6" ht="15" thickBot="1" x14ac:dyDescent="0.3">
      <c r="A34" s="44" t="s">
        <v>33</v>
      </c>
      <c r="B34" s="7"/>
      <c r="C34" s="7"/>
      <c r="D34" s="50">
        <f>D33/C12-1</f>
        <v>7.0000000000000062E-2</v>
      </c>
      <c r="F34" s="20">
        <f t="shared" si="0"/>
        <v>19</v>
      </c>
    </row>
    <row r="35" spans="1:6" ht="11.25" thickTop="1" x14ac:dyDescent="0.15">
      <c r="A35" s="10"/>
      <c r="B35" s="10"/>
      <c r="C35" s="10"/>
      <c r="D35" s="14"/>
      <c r="F35" s="20"/>
    </row>
    <row r="36" spans="1:6" ht="11.25" thickBot="1" x14ac:dyDescent="0.2">
      <c r="A36" s="7"/>
      <c r="B36" s="7"/>
      <c r="C36" s="7"/>
      <c r="D36" s="17"/>
      <c r="F36" s="20"/>
    </row>
    <row r="37" spans="1:6" ht="11.25" thickTop="1" x14ac:dyDescent="0.15">
      <c r="A37" s="51" t="s">
        <v>37</v>
      </c>
      <c r="B37" s="27"/>
      <c r="C37" s="27"/>
      <c r="D37" s="28"/>
      <c r="F37" s="20"/>
    </row>
    <row r="38" spans="1:6" x14ac:dyDescent="0.15">
      <c r="A38" s="1" t="s">
        <v>17</v>
      </c>
      <c r="B38" s="3"/>
      <c r="C38" s="13" t="s">
        <v>1</v>
      </c>
      <c r="D38" s="3"/>
    </row>
    <row r="39" spans="1:6" ht="14.25" x14ac:dyDescent="0.25">
      <c r="A39" s="42" t="s">
        <v>29</v>
      </c>
      <c r="B39" s="10"/>
      <c r="C39" s="11">
        <v>0.1</v>
      </c>
      <c r="D39" s="14">
        <f>C39</f>
        <v>0.1</v>
      </c>
      <c r="F39" s="20">
        <f>F34+1</f>
        <v>20</v>
      </c>
    </row>
    <row r="40" spans="1:6" x14ac:dyDescent="0.15">
      <c r="A40" s="8" t="s">
        <v>15</v>
      </c>
      <c r="B40" s="9"/>
      <c r="C40" s="24">
        <v>0.7</v>
      </c>
      <c r="D40" s="8"/>
      <c r="F40" s="20">
        <f>F39+1</f>
        <v>21</v>
      </c>
    </row>
    <row r="41" spans="1:6" x14ac:dyDescent="0.15">
      <c r="A41" s="15" t="s">
        <v>18</v>
      </c>
      <c r="B41" s="29"/>
      <c r="C41" s="30"/>
      <c r="D41" s="31"/>
      <c r="F41" s="20"/>
    </row>
    <row r="42" spans="1:6" x14ac:dyDescent="0.15">
      <c r="A42" s="25" t="s">
        <v>16</v>
      </c>
      <c r="B42" s="10"/>
      <c r="C42" s="49">
        <f>C40*C12</f>
        <v>1.0499999999999998</v>
      </c>
      <c r="D42" s="21"/>
      <c r="F42" s="20">
        <f>F40+1</f>
        <v>22</v>
      </c>
    </row>
    <row r="43" spans="1:6" ht="14.25" x14ac:dyDescent="0.25">
      <c r="A43" s="43" t="s">
        <v>30</v>
      </c>
      <c r="D43" s="49">
        <f>C42*C39</f>
        <v>0.10499999999999998</v>
      </c>
      <c r="F43" s="20">
        <f>F42+1</f>
        <v>23</v>
      </c>
    </row>
    <row r="44" spans="1:6" ht="14.25" x14ac:dyDescent="0.25">
      <c r="A44" s="43" t="s">
        <v>31</v>
      </c>
      <c r="D44" s="49">
        <f>D43+D12</f>
        <v>1.7400000000000002</v>
      </c>
      <c r="F44" s="20">
        <f>F43+1</f>
        <v>24</v>
      </c>
    </row>
    <row r="45" spans="1:6" ht="15" thickBot="1" x14ac:dyDescent="0.3">
      <c r="A45" s="44" t="s">
        <v>32</v>
      </c>
      <c r="B45" s="7"/>
      <c r="C45" s="7"/>
      <c r="D45" s="17">
        <f>D44/C12-1</f>
        <v>0.16000000000000014</v>
      </c>
      <c r="F45" s="52">
        <f>F44+1</f>
        <v>25</v>
      </c>
    </row>
    <row r="46" spans="1:6" ht="11.25" thickTop="1" x14ac:dyDescent="0.15"/>
    <row r="47" spans="1:6" ht="11.25" thickBot="1" x14ac:dyDescent="0.2">
      <c r="A47" s="7"/>
      <c r="B47" s="7"/>
    </row>
    <row r="48" spans="1:6" ht="11.25" thickTop="1" x14ac:dyDescent="0.15">
      <c r="A48" s="74" t="s">
        <v>39</v>
      </c>
      <c r="B48" s="75"/>
    </row>
    <row r="49" spans="1:3" x14ac:dyDescent="0.15">
      <c r="A49" s="57" t="s">
        <v>40</v>
      </c>
      <c r="B49" s="58">
        <v>35</v>
      </c>
    </row>
    <row r="50" spans="1:3" x14ac:dyDescent="0.15">
      <c r="A50" s="59" t="s">
        <v>41</v>
      </c>
      <c r="B50" s="60"/>
    </row>
    <row r="51" spans="1:3" x14ac:dyDescent="0.15">
      <c r="A51" s="59" t="s">
        <v>42</v>
      </c>
      <c r="B51" s="60"/>
    </row>
    <row r="52" spans="1:3" x14ac:dyDescent="0.15">
      <c r="A52" s="59" t="s">
        <v>43</v>
      </c>
      <c r="B52" s="60">
        <v>7.0000000000000007E-2</v>
      </c>
    </row>
    <row r="53" spans="1:3" x14ac:dyDescent="0.15">
      <c r="A53" s="57" t="s">
        <v>44</v>
      </c>
      <c r="B53" s="61">
        <v>0.06</v>
      </c>
    </row>
    <row r="54" spans="1:3" ht="11.25" thickBot="1" x14ac:dyDescent="0.2">
      <c r="A54" s="62" t="s">
        <v>45</v>
      </c>
      <c r="B54" s="63">
        <f>B49*B53</f>
        <v>2.1</v>
      </c>
    </row>
    <row r="55" spans="1:3" ht="11.25" thickTop="1" x14ac:dyDescent="0.15">
      <c r="A55" s="74" t="s">
        <v>46</v>
      </c>
      <c r="B55" s="75"/>
    </row>
    <row r="56" spans="1:3" x14ac:dyDescent="0.15">
      <c r="A56" s="57" t="s">
        <v>47</v>
      </c>
      <c r="B56" s="64">
        <f>B49*B52</f>
        <v>2.4500000000000002</v>
      </c>
    </row>
    <row r="57" spans="1:3" x14ac:dyDescent="0.15">
      <c r="A57" s="59" t="s">
        <v>48</v>
      </c>
      <c r="B57" s="60">
        <v>0.02</v>
      </c>
    </row>
    <row r="58" spans="1:3" x14ac:dyDescent="0.15">
      <c r="A58" s="57" t="s">
        <v>49</v>
      </c>
      <c r="B58" s="65">
        <f>B57</f>
        <v>0.02</v>
      </c>
    </row>
    <row r="59" spans="1:3" ht="11.25" thickBot="1" x14ac:dyDescent="0.2">
      <c r="A59" s="62" t="s">
        <v>50</v>
      </c>
      <c r="B59" s="63">
        <f>B56*(1+B58)</f>
        <v>2.4990000000000001</v>
      </c>
    </row>
    <row r="60" spans="1:3" ht="11.25" thickTop="1" x14ac:dyDescent="0.15">
      <c r="A60" s="76" t="s">
        <v>51</v>
      </c>
      <c r="B60" s="77"/>
      <c r="C60" s="10"/>
    </row>
    <row r="61" spans="1:3" x14ac:dyDescent="0.15">
      <c r="A61" s="57" t="s">
        <v>52</v>
      </c>
      <c r="B61" s="64">
        <f>B49/3</f>
        <v>11.666666666666666</v>
      </c>
    </row>
    <row r="62" spans="1:3" x14ac:dyDescent="0.15">
      <c r="A62" s="59" t="s">
        <v>53</v>
      </c>
    </row>
    <row r="63" spans="1:3" x14ac:dyDescent="0.15">
      <c r="A63" s="59" t="s">
        <v>54</v>
      </c>
    </row>
    <row r="64" spans="1:3" x14ac:dyDescent="0.15">
      <c r="A64" s="59" t="s">
        <v>55</v>
      </c>
    </row>
    <row r="65" spans="1:3" x14ac:dyDescent="0.15">
      <c r="A65" s="57" t="s">
        <v>56</v>
      </c>
      <c r="B65" s="66">
        <f>3*B52</f>
        <v>0.21000000000000002</v>
      </c>
    </row>
    <row r="66" spans="1:3" ht="11.25" thickBot="1" x14ac:dyDescent="0.2">
      <c r="A66" s="62" t="s">
        <v>57</v>
      </c>
      <c r="B66" s="63">
        <f>B61*B65</f>
        <v>2.4500000000000002</v>
      </c>
      <c r="C66" s="7"/>
    </row>
    <row r="67" spans="1:3" ht="11.25" thickTop="1" x14ac:dyDescent="0.15">
      <c r="A67" s="56" t="s">
        <v>58</v>
      </c>
      <c r="B67" s="67" t="s">
        <v>59</v>
      </c>
      <c r="C67" s="68" t="s">
        <v>60</v>
      </c>
    </row>
    <row r="68" spans="1:3" x14ac:dyDescent="0.15">
      <c r="A68" s="69" t="str">
        <f>A48</f>
        <v>1: Price-based EPS forecast</v>
      </c>
      <c r="B68" s="70">
        <f>B54</f>
        <v>2.1</v>
      </c>
      <c r="C68" s="71">
        <f>3/8</f>
        <v>0.375</v>
      </c>
    </row>
    <row r="69" spans="1:3" x14ac:dyDescent="0.15">
      <c r="A69" s="69" t="str">
        <f>A55</f>
        <v>2: Earnings-growth-based EPS forecast</v>
      </c>
      <c r="B69" s="70">
        <f>B59</f>
        <v>2.4990000000000001</v>
      </c>
      <c r="C69" s="71">
        <f>3/8</f>
        <v>0.375</v>
      </c>
    </row>
    <row r="70" spans="1:3" x14ac:dyDescent="0.15">
      <c r="A70" s="72" t="str">
        <f>A60</f>
        <v>3: Book-value-based EPS forecast</v>
      </c>
      <c r="B70" s="64">
        <f>B66</f>
        <v>2.4500000000000002</v>
      </c>
      <c r="C70" s="64">
        <f>1-SUM(C68:C69)</f>
        <v>0.25</v>
      </c>
    </row>
    <row r="71" spans="1:3" ht="11.25" thickBot="1" x14ac:dyDescent="0.2">
      <c r="A71" s="62" t="s">
        <v>61</v>
      </c>
      <c r="B71" s="63">
        <f>SUMPRODUCT(B68:B70,C68:C70)</f>
        <v>2.3371250000000003</v>
      </c>
      <c r="C71" s="73">
        <f>SUM(C68:C70)</f>
        <v>1</v>
      </c>
    </row>
    <row r="72" spans="1:3" ht="11.25" thickTop="1" x14ac:dyDescent="0.15"/>
  </sheetData>
  <phoneticPr fontId="0" type="noConversion"/>
  <hyperlinks>
    <hyperlink ref="F12" location="Step_3" display="Step_3"/>
    <hyperlink ref="F11" location="Step_2" display="Step_2"/>
    <hyperlink ref="F14" location="Step_4" display="Step_4"/>
    <hyperlink ref="F15" location="Step_5" display="Step_5"/>
    <hyperlink ref="F16" location="Step_6" display="Step_6"/>
    <hyperlink ref="F18" location="Step_7" display="Step_7"/>
    <hyperlink ref="F19" location="Step_8" display="Step_8"/>
    <hyperlink ref="F20" location="Step_9" display="Step_9"/>
    <hyperlink ref="F22" location="Step_10" display="Step_10"/>
    <hyperlink ref="F23" location="Step_11" display="Step_11"/>
    <hyperlink ref="F25" location="Step_12" display="Step_12"/>
    <hyperlink ref="F26" location="Step_13" display="Step_13"/>
    <hyperlink ref="F28" location="Step_14" display="Step_14"/>
    <hyperlink ref="F29" location="Step_15" display="Step_15"/>
    <hyperlink ref="F30" location="Step_16" display="Step_16"/>
    <hyperlink ref="F31" location="Step_17" display="Step_17"/>
    <hyperlink ref="F32" location="Step_18" display="Step_18"/>
    <hyperlink ref="F33" location="Step_19" display="Step_19"/>
    <hyperlink ref="F34" location="Step_20" display="Step_20"/>
    <hyperlink ref="F40" location="Step_22" display="Step_22"/>
    <hyperlink ref="F43" location="Step_24" display="Step_24"/>
    <hyperlink ref="F39" location="Step_21" display="Step_21"/>
    <hyperlink ref="F42" location="Step_23" display="Step_23"/>
    <hyperlink ref="F44" location="Step_25" display="Step_25"/>
    <hyperlink ref="F10:H10" location="Step_1" display="Click here"/>
  </hyperlinks>
  <printOptions gridLines="1"/>
  <pageMargins left="0.75" right="0.75" top="1" bottom="1" header="0.5" footer="0.5"/>
  <pageSetup orientation="portrait" horizontalDpi="1200" verticalDpi="1200" r:id="rId1"/>
  <headerFooter alignWithMargins="0">
    <oddHeader>&amp;L&amp;8&amp;A</oddHeader>
    <oddFooter>&amp;L&amp;8© Dan Gode and James Ohlson. All rights reserved. &amp;D&amp;R&amp;8&amp;P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25</vt:i4>
      </vt:variant>
    </vt:vector>
  </HeadingPairs>
  <TitlesOfParts>
    <vt:vector size="26" baseType="lpstr">
      <vt:lpstr>AnalystForecasts</vt:lpstr>
      <vt:lpstr>Step_1</vt:lpstr>
      <vt:lpstr>Step_10</vt:lpstr>
      <vt:lpstr>Step_11</vt:lpstr>
      <vt:lpstr>Step_12</vt:lpstr>
      <vt:lpstr>Step_13</vt:lpstr>
      <vt:lpstr>Step_14</vt:lpstr>
      <vt:lpstr>Step_15</vt:lpstr>
      <vt:lpstr>Step_16</vt:lpstr>
      <vt:lpstr>Step_17</vt:lpstr>
      <vt:lpstr>Step_18</vt:lpstr>
      <vt:lpstr>Step_19</vt:lpstr>
      <vt:lpstr>Step_2</vt:lpstr>
      <vt:lpstr>Step_20</vt:lpstr>
      <vt:lpstr>Step_21</vt:lpstr>
      <vt:lpstr>Step_22</vt:lpstr>
      <vt:lpstr>Step_23</vt:lpstr>
      <vt:lpstr>Step_24</vt:lpstr>
      <vt:lpstr>Step_25</vt:lpstr>
      <vt:lpstr>Step_3</vt:lpstr>
      <vt:lpstr>Step_4</vt:lpstr>
      <vt:lpstr>Step_5</vt:lpstr>
      <vt:lpstr>Step_6</vt:lpstr>
      <vt:lpstr>Step_7</vt:lpstr>
      <vt:lpstr>Step_8</vt:lpstr>
      <vt:lpstr>Step_9</vt:lpstr>
    </vt:vector>
  </TitlesOfParts>
  <Manager>http://www.dangode.com</Manager>
  <Company>http://www.godeohlson.com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Adjusting Analyst Forecasts</dc:title>
  <dc:subject>Financial Statement Analysis and Valuation</dc:subject>
  <dc:creator>Dan Gode and James Ohlson</dc:creator>
  <cp:lastModifiedBy>Dan Gode</cp:lastModifiedBy>
  <cp:lastPrinted>2013-04-11T01:52:49Z</cp:lastPrinted>
  <dcterms:created xsi:type="dcterms:W3CDTF">2010-03-27T19:43:18Z</dcterms:created>
  <dcterms:modified xsi:type="dcterms:W3CDTF">2016-09-05T18:18:47Z</dcterms:modified>
</cp:coreProperties>
</file>